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https://d.docs.live.net/3116c866c054be75/Downloads/"/>
    </mc:Choice>
  </mc:AlternateContent>
  <xr:revisionPtr revIDLastSave="21" documentId="13_ncr:1_{7EE37D88-6706-4AE5-AF2A-1027C71FF30F}" xr6:coauthVersionLast="47" xr6:coauthVersionMax="47" xr10:uidLastSave="{433FD6F7-0862-4307-BF8B-CF3035A66DCF}"/>
  <bookViews>
    <workbookView xWindow="-108" yWindow="-108" windowWidth="23256" windowHeight="12456" xr2:uid="{00000000-000D-0000-FFFF-FFFF00000000}"/>
  </bookViews>
  <sheets>
    <sheet name="Astronomy 2026-2027" sheetId="21" r:id="rId1"/>
  </sheets>
  <externalReferences>
    <externalReference r:id="rId2"/>
  </externalReferences>
  <definedNames>
    <definedName name="lll">'[1]USDA Cap'!$AE$5</definedName>
    <definedName name="_xlnm.Print_Area" localSheetId="0">'Astronomy 2026-2027'!$A$1:$J$93</definedName>
    <definedName name="_xlnm.Print_Titles" localSheetId="0">'Astronomy 2026-2027'!$12:$12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3" i="21" l="1"/>
  <c r="D38" i="21" l="1"/>
  <c r="O9" i="21"/>
  <c r="O10" i="21"/>
  <c r="N10" i="21"/>
  <c r="N9" i="21"/>
  <c r="J70" i="21"/>
  <c r="J56" i="21"/>
  <c r="J69" i="21"/>
  <c r="J72" i="21"/>
  <c r="J71" i="21"/>
  <c r="F43" i="21" a="1"/>
  <c r="F37" i="21" a="1"/>
  <c r="F35" i="21" a="1"/>
  <c r="F16" i="21" a="1"/>
  <c r="F77" i="21" a="1"/>
  <c r="F20" i="21" a="1"/>
  <c r="F84" i="21" a="1"/>
  <c r="F45" i="21" a="1"/>
  <c r="F41" i="21" a="1"/>
  <c r="F76" i="21" a="1"/>
  <c r="F75" i="21" a="1"/>
  <c r="F58" i="21" a="1"/>
  <c r="F79" i="21" a="1"/>
  <c r="F33" i="21" a="1"/>
  <c r="F59" i="21" a="1"/>
  <c r="F22" i="21" a="1"/>
  <c r="F65" i="21" a="1"/>
  <c r="F83" i="21" a="1"/>
  <c r="F67" i="21" a="1"/>
  <c r="F39" i="21" a="1"/>
  <c r="F64" i="21" a="1"/>
  <c r="F18" i="21" a="1"/>
  <c r="F80" i="21" a="1"/>
  <c r="F81" i="21" a="1"/>
  <c r="F31" i="21" a="1"/>
  <c r="F82" i="21" a="1"/>
  <c r="F24" i="21" a="1"/>
  <c r="F68" i="21" a="1"/>
  <c r="F14" i="21" a="1"/>
  <c r="F78" i="21" a="1"/>
  <c r="F66" i="21" a="1"/>
  <c r="F45" i="21" l="1"/>
  <c r="F43" i="21"/>
  <c r="F41" i="21"/>
  <c r="F39" i="21"/>
  <c r="F37" i="21"/>
  <c r="F35" i="21"/>
  <c r="F33" i="21"/>
  <c r="F31" i="21"/>
  <c r="F24" i="21"/>
  <c r="F22" i="21"/>
  <c r="F20" i="21"/>
  <c r="F18" i="21"/>
  <c r="F16" i="21"/>
  <c r="F14" i="21"/>
  <c r="F84" i="21"/>
  <c r="F83" i="21"/>
  <c r="F82" i="21"/>
  <c r="F81" i="21"/>
  <c r="F80" i="21"/>
  <c r="F79" i="21"/>
  <c r="F78" i="21"/>
  <c r="F77" i="21"/>
  <c r="F76" i="21"/>
  <c r="F75" i="21"/>
  <c r="F68" i="21"/>
  <c r="F67" i="21"/>
  <c r="F66" i="21"/>
  <c r="F65" i="21"/>
  <c r="F64" i="21"/>
  <c r="F59" i="21"/>
  <c r="F58" i="21"/>
  <c r="G66" i="21" a="1"/>
  <c r="G77" i="21" a="1"/>
  <c r="G20" i="21" a="1"/>
  <c r="G81" i="21" a="1"/>
  <c r="G76" i="21" a="1"/>
  <c r="G22" i="21" a="1"/>
  <c r="G82" i="21" a="1"/>
  <c r="G39" i="21" a="1"/>
  <c r="G35" i="21" a="1"/>
  <c r="G14" i="21" a="1"/>
  <c r="G37" i="21" a="1"/>
  <c r="G65" i="21" a="1"/>
  <c r="G84" i="21" a="1"/>
  <c r="G31" i="21" a="1"/>
  <c r="G79" i="21" a="1"/>
  <c r="G16" i="21" a="1"/>
  <c r="G68" i="21" a="1"/>
  <c r="G67" i="21" a="1"/>
  <c r="G24" i="21" a="1"/>
  <c r="G80" i="21" a="1"/>
  <c r="G45" i="21" a="1"/>
  <c r="G78" i="21" a="1"/>
  <c r="G83" i="21" a="1"/>
  <c r="G58" i="21" a="1"/>
  <c r="G18" i="21" a="1"/>
  <c r="G59" i="21" a="1"/>
  <c r="G33" i="21" a="1"/>
  <c r="G41" i="21" a="1"/>
  <c r="G64" i="21" a="1"/>
  <c r="G75" i="21" a="1"/>
  <c r="G43" i="21" a="1"/>
  <c r="G45" i="21" l="1"/>
  <c r="G43" i="21"/>
  <c r="G41" i="21"/>
  <c r="G39" i="21"/>
  <c r="G37" i="21"/>
  <c r="G35" i="21"/>
  <c r="G33" i="21"/>
  <c r="G31" i="21"/>
  <c r="G24" i="21"/>
  <c r="G22" i="21"/>
  <c r="G20" i="21"/>
  <c r="G18" i="21"/>
  <c r="G16" i="21"/>
  <c r="G14" i="21"/>
  <c r="G84" i="21"/>
  <c r="G83" i="21"/>
  <c r="G82" i="21"/>
  <c r="G81" i="21"/>
  <c r="G80" i="21"/>
  <c r="G79" i="21"/>
  <c r="G78" i="21"/>
  <c r="G77" i="21"/>
  <c r="G76" i="21"/>
  <c r="G75" i="21"/>
  <c r="G68" i="21"/>
  <c r="G67" i="21"/>
  <c r="G66" i="21"/>
  <c r="G65" i="21"/>
  <c r="G64" i="21"/>
  <c r="G59" i="21"/>
  <c r="G58" i="21"/>
  <c r="H14" i="21" a="1"/>
  <c r="H18" i="21" a="1"/>
  <c r="H83" i="21" a="1"/>
  <c r="H81" i="21" a="1"/>
  <c r="H68" i="21" a="1"/>
  <c r="H78" i="21" a="1"/>
  <c r="H82" i="21" a="1"/>
  <c r="H64" i="21" a="1"/>
  <c r="H65" i="21" a="1"/>
  <c r="H45" i="21" a="1"/>
  <c r="H80" i="21" a="1"/>
  <c r="H37" i="21" a="1"/>
  <c r="H31" i="21" a="1"/>
  <c r="H75" i="21" a="1"/>
  <c r="H58" i="21" a="1"/>
  <c r="H59" i="21" a="1"/>
  <c r="H16" i="21" a="1"/>
  <c r="H35" i="21" a="1"/>
  <c r="H67" i="21" a="1"/>
  <c r="H77" i="21" a="1"/>
  <c r="H79" i="21" a="1"/>
  <c r="H76" i="21" a="1"/>
  <c r="H84" i="21" a="1"/>
  <c r="H39" i="21" a="1"/>
  <c r="H43" i="21" a="1"/>
  <c r="H33" i="21" a="1"/>
  <c r="H24" i="21" a="1"/>
  <c r="H22" i="21" a="1"/>
  <c r="H20" i="21" a="1"/>
  <c r="H66" i="21" a="1"/>
  <c r="H41" i="21" a="1"/>
  <c r="H45" i="21" l="1"/>
  <c r="H43" i="21"/>
  <c r="H41" i="21"/>
  <c r="H39" i="21"/>
  <c r="H37" i="21"/>
  <c r="H35" i="21"/>
  <c r="H33" i="21"/>
  <c r="H31" i="21"/>
  <c r="H24" i="21"/>
  <c r="H22" i="21"/>
  <c r="H20" i="21"/>
  <c r="H18" i="21"/>
  <c r="H16" i="21"/>
  <c r="H14" i="21"/>
  <c r="H84" i="21"/>
  <c r="H83" i="21"/>
  <c r="H82" i="21"/>
  <c r="H81" i="21"/>
  <c r="H80" i="21"/>
  <c r="H79" i="21"/>
  <c r="H78" i="21"/>
  <c r="H77" i="21"/>
  <c r="H76" i="21"/>
  <c r="H75" i="21"/>
  <c r="H68" i="21"/>
  <c r="H67" i="21"/>
  <c r="H66" i="21"/>
  <c r="H65" i="21"/>
  <c r="H64" i="21"/>
  <c r="H59" i="21"/>
  <c r="H58" i="21"/>
  <c r="I83" i="21" a="1"/>
  <c r="I79" i="21" a="1"/>
  <c r="I68" i="21" a="1"/>
  <c r="I84" i="21" a="1"/>
  <c r="I24" i="21" a="1"/>
  <c r="I80" i="21" a="1"/>
  <c r="I43" i="21" a="1"/>
  <c r="I18" i="21" a="1"/>
  <c r="I81" i="21" a="1"/>
  <c r="I37" i="21" a="1"/>
  <c r="I65" i="21" a="1"/>
  <c r="I35" i="21" a="1"/>
  <c r="I31" i="21" a="1"/>
  <c r="I45" i="21" a="1"/>
  <c r="I59" i="21" a="1"/>
  <c r="I77" i="21" a="1"/>
  <c r="I64" i="21" a="1"/>
  <c r="I22" i="21" a="1"/>
  <c r="I66" i="21" a="1"/>
  <c r="I76" i="21" a="1"/>
  <c r="I75" i="21" a="1"/>
  <c r="I82" i="21" a="1"/>
  <c r="I16" i="21" a="1"/>
  <c r="I14" i="21" a="1"/>
  <c r="I78" i="21" a="1"/>
  <c r="I67" i="21" a="1"/>
  <c r="I20" i="21" a="1"/>
  <c r="I58" i="21" a="1"/>
  <c r="I33" i="21" a="1"/>
  <c r="I41" i="21" a="1"/>
  <c r="I39" i="21" a="1"/>
  <c r="I45" i="21" l="1"/>
  <c r="I43" i="21"/>
  <c r="I41" i="21"/>
  <c r="I39" i="21"/>
  <c r="I37" i="21"/>
  <c r="I35" i="21"/>
  <c r="I33" i="21"/>
  <c r="I31" i="21"/>
  <c r="I24" i="21"/>
  <c r="I22" i="21"/>
  <c r="I20" i="21"/>
  <c r="I18" i="21"/>
  <c r="I16" i="21"/>
  <c r="I14" i="21"/>
  <c r="I84" i="21"/>
  <c r="I83" i="21"/>
  <c r="I82" i="21"/>
  <c r="I81" i="21"/>
  <c r="I80" i="21"/>
  <c r="I79" i="21"/>
  <c r="I78" i="21"/>
  <c r="I77" i="21"/>
  <c r="I76" i="21"/>
  <c r="I75" i="21"/>
  <c r="I68" i="21"/>
  <c r="I67" i="21"/>
  <c r="I66" i="21"/>
  <c r="I65" i="21"/>
  <c r="I64" i="21"/>
  <c r="I59" i="21"/>
  <c r="I58" i="21"/>
  <c r="J43" i="21"/>
  <c r="J45" i="21"/>
  <c r="J67" i="21"/>
  <c r="J35" i="21"/>
  <c r="J75" i="21"/>
  <c r="J66" i="21"/>
  <c r="J24" i="21"/>
  <c r="J14" i="21"/>
  <c r="J33" i="21"/>
  <c r="J37" i="21"/>
  <c r="J20" i="21"/>
  <c r="J77" i="21"/>
  <c r="J78" i="21"/>
  <c r="J64" i="21"/>
  <c r="J58" i="21"/>
  <c r="J18" i="21"/>
  <c r="J80" i="21"/>
  <c r="J76" i="21"/>
  <c r="J16" i="21"/>
  <c r="J22" i="21"/>
  <c r="J65" i="21"/>
  <c r="J31" i="21"/>
  <c r="J83" i="21"/>
  <c r="J41" i="21"/>
  <c r="J59" i="21"/>
  <c r="J81" i="21"/>
  <c r="J68" i="21"/>
  <c r="J39" i="21"/>
  <c r="J84" i="21"/>
  <c r="J79" i="21"/>
  <c r="J82" i="21"/>
  <c r="F74" i="21" l="1"/>
  <c r="G74" i="21"/>
  <c r="H74" i="21"/>
  <c r="I74" i="21"/>
  <c r="E74" i="21"/>
  <c r="E38" i="21"/>
  <c r="F38" i="21"/>
  <c r="D42" i="21"/>
  <c r="E42" i="21" s="1"/>
  <c r="J74" i="21"/>
  <c r="G42" i="21" l="1"/>
  <c r="F42" i="21"/>
  <c r="G38" i="21" l="1"/>
  <c r="H42" i="21"/>
  <c r="I42" i="21"/>
  <c r="J42" i="21"/>
  <c r="H38" i="21" l="1"/>
  <c r="I38" i="21" l="1"/>
  <c r="J38" i="21"/>
  <c r="D23" i="21" l="1"/>
  <c r="E23" i="21" s="1"/>
  <c r="D21" i="21"/>
  <c r="E21" i="21" s="1"/>
  <c r="D19" i="21"/>
  <c r="E19" i="21" s="1"/>
  <c r="F21" i="21" l="1"/>
  <c r="F23" i="21"/>
  <c r="G19" i="21"/>
  <c r="F19" i="21"/>
  <c r="G21" i="21" l="1"/>
  <c r="G23" i="21"/>
  <c r="H19" i="21"/>
  <c r="H21" i="21" l="1"/>
  <c r="I21" i="21"/>
  <c r="H23" i="21"/>
  <c r="I19" i="21"/>
  <c r="J21" i="21"/>
  <c r="J19" i="21"/>
  <c r="I23" i="21" l="1"/>
  <c r="J23" i="21"/>
  <c r="R161" i="21" l="1"/>
  <c r="E48" i="21" l="1"/>
  <c r="E27" i="21"/>
  <c r="J2" i="21" l="1"/>
  <c r="J1" i="21"/>
  <c r="C4" i="21" s="1"/>
  <c r="F61" i="21" l="1"/>
  <c r="G61" i="21" l="1"/>
  <c r="H61" i="21" l="1"/>
  <c r="I61" i="21" l="1"/>
  <c r="J61" i="21"/>
  <c r="F48" i="21" l="1"/>
  <c r="F27" i="21"/>
  <c r="C3" i="21"/>
  <c r="D15" i="21"/>
  <c r="E15" i="21" s="1"/>
  <c r="D17" i="21"/>
  <c r="E17" i="21" s="1"/>
  <c r="D25" i="21"/>
  <c r="E25" i="21" s="1"/>
  <c r="D32" i="21"/>
  <c r="E32" i="21" s="1"/>
  <c r="D34" i="21"/>
  <c r="E34" i="21" s="1"/>
  <c r="D36" i="21"/>
  <c r="E36" i="21" s="1"/>
  <c r="D40" i="21"/>
  <c r="E40" i="21" s="1"/>
  <c r="D44" i="21"/>
  <c r="E44" i="21" s="1"/>
  <c r="D46" i="21"/>
  <c r="E46" i="21" s="1"/>
  <c r="H34" i="21" l="1"/>
  <c r="H85" i="21"/>
  <c r="G85" i="21"/>
  <c r="G25" i="21"/>
  <c r="F34" i="21"/>
  <c r="F46" i="21"/>
  <c r="H36" i="21"/>
  <c r="E49" i="21"/>
  <c r="H25" i="21"/>
  <c r="F17" i="21"/>
  <c r="H17" i="21"/>
  <c r="G17" i="21"/>
  <c r="F15" i="21"/>
  <c r="F40" i="21"/>
  <c r="G32" i="21"/>
  <c r="G48" i="21"/>
  <c r="H46" i="21"/>
  <c r="G34" i="21"/>
  <c r="H44" i="21"/>
  <c r="F25" i="21"/>
  <c r="F36" i="21"/>
  <c r="G36" i="21"/>
  <c r="B89" i="21"/>
  <c r="H40" i="21"/>
  <c r="G40" i="21"/>
  <c r="F44" i="21"/>
  <c r="G46" i="21"/>
  <c r="F32" i="21"/>
  <c r="G44" i="21"/>
  <c r="G15" i="21"/>
  <c r="G27" i="21"/>
  <c r="E28" i="21"/>
  <c r="F86" i="21"/>
  <c r="F85" i="21"/>
  <c r="E86" i="21"/>
  <c r="E85" i="21"/>
  <c r="F52" i="21"/>
  <c r="I34" i="21"/>
  <c r="I25" i="21"/>
  <c r="I46" i="21"/>
  <c r="I17" i="21"/>
  <c r="I44" i="21"/>
  <c r="E52" i="21"/>
  <c r="J25" i="21"/>
  <c r="J44" i="21"/>
  <c r="J46" i="21"/>
  <c r="J34" i="21"/>
  <c r="J17" i="21"/>
  <c r="G28" i="21" l="1"/>
  <c r="G29" i="21" s="1"/>
  <c r="F28" i="21"/>
  <c r="I85" i="21"/>
  <c r="I36" i="21"/>
  <c r="G52" i="21"/>
  <c r="I40" i="21"/>
  <c r="H32" i="21"/>
  <c r="H48" i="21"/>
  <c r="F49" i="21"/>
  <c r="G49" i="21"/>
  <c r="G50" i="21" s="1"/>
  <c r="H15" i="21"/>
  <c r="H27" i="21"/>
  <c r="G86" i="21"/>
  <c r="H86" i="21"/>
  <c r="E29" i="21"/>
  <c r="E50" i="21"/>
  <c r="J36" i="21"/>
  <c r="J85" i="21"/>
  <c r="J40" i="21"/>
  <c r="F50" i="21" l="1"/>
  <c r="H49" i="21"/>
  <c r="H28" i="21"/>
  <c r="H52" i="21"/>
  <c r="I32" i="21"/>
  <c r="I48" i="21"/>
  <c r="I15" i="21"/>
  <c r="I27" i="21"/>
  <c r="I86" i="21"/>
  <c r="E53" i="21"/>
  <c r="E54" i="21" s="1"/>
  <c r="E88" i="21" s="1"/>
  <c r="G53" i="21"/>
  <c r="G54" i="21" s="1"/>
  <c r="G88" i="21" s="1"/>
  <c r="G89" i="21" s="1"/>
  <c r="F29" i="21"/>
  <c r="F53" i="21"/>
  <c r="J48" i="21"/>
  <c r="J27" i="21"/>
  <c r="J32" i="21"/>
  <c r="J15" i="21"/>
  <c r="J86" i="21"/>
  <c r="E89" i="21" l="1"/>
  <c r="E91" i="21"/>
  <c r="E96" i="21" s="1"/>
  <c r="E93" i="21"/>
  <c r="E95" i="21" s="1"/>
  <c r="G96" i="21"/>
  <c r="G91" i="21"/>
  <c r="G93" i="21"/>
  <c r="G95" i="21" s="1"/>
  <c r="F54" i="21"/>
  <c r="H50" i="21"/>
  <c r="I49" i="21"/>
  <c r="H53" i="21"/>
  <c r="I28" i="21"/>
  <c r="H29" i="21"/>
  <c r="I52" i="21"/>
  <c r="J28" i="21"/>
  <c r="J49" i="21"/>
  <c r="J52" i="21"/>
  <c r="H54" i="21" l="1"/>
  <c r="F88" i="21"/>
  <c r="F89" i="21" s="1"/>
  <c r="I50" i="21"/>
  <c r="I29" i="21"/>
  <c r="I53" i="21"/>
  <c r="J53" i="21"/>
  <c r="J29" i="21"/>
  <c r="J50" i="21"/>
  <c r="F96" i="21" l="1"/>
  <c r="F93" i="21"/>
  <c r="F95" i="21" s="1"/>
  <c r="F91" i="21"/>
  <c r="I54" i="21"/>
  <c r="H88" i="21"/>
  <c r="H89" i="21" s="1"/>
  <c r="J54" i="21"/>
  <c r="H96" i="21" l="1"/>
  <c r="H93" i="21"/>
  <c r="H95" i="21" s="1"/>
  <c r="H91" i="21"/>
  <c r="I88" i="21"/>
  <c r="I89" i="21" s="1"/>
  <c r="J88" i="21"/>
  <c r="I96" i="21" l="1"/>
  <c r="I93" i="21"/>
  <c r="I95" i="21" s="1"/>
  <c r="I91" i="21"/>
  <c r="J89" i="21"/>
  <c r="J91" i="21"/>
  <c r="J93" i="21"/>
  <c r="J95" i="21" l="1"/>
  <c r="J96" i="2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<sst xmlns="http://schemas.openxmlformats.org/spreadsheetml/2006/main" count="143" uniqueCount="98">
  <si>
    <t>Total</t>
  </si>
  <si>
    <t>A.</t>
  </si>
  <si>
    <t>B.</t>
  </si>
  <si>
    <t>C.</t>
  </si>
  <si>
    <t>D.</t>
  </si>
  <si>
    <t>E.</t>
  </si>
  <si>
    <t>H.</t>
  </si>
  <si>
    <t>Total Direct Costs</t>
  </si>
  <si>
    <t>Applicable F&amp;A Rate</t>
  </si>
  <si>
    <t>Tuition Remission Rate</t>
  </si>
  <si>
    <t>Fringe Benefit Rate (SURS)</t>
  </si>
  <si>
    <t>Materials &amp; Supplies</t>
  </si>
  <si>
    <t>Total Other Direct Costs</t>
  </si>
  <si>
    <t>On Campus</t>
  </si>
  <si>
    <t>Off Campus</t>
  </si>
  <si>
    <t>Other Sponsored Activity</t>
  </si>
  <si>
    <t>Location</t>
  </si>
  <si>
    <t>Activity Type</t>
  </si>
  <si>
    <t>F&amp;A Rate Used</t>
  </si>
  <si>
    <t>Salary</t>
  </si>
  <si>
    <t>Fringe</t>
  </si>
  <si>
    <t>Other Senior Personnel</t>
  </si>
  <si>
    <t>Other Professional</t>
  </si>
  <si>
    <t>Student Hourly</t>
  </si>
  <si>
    <t>Basis</t>
  </si>
  <si>
    <t>MTDC</t>
  </si>
  <si>
    <t>TDC</t>
  </si>
  <si>
    <t>All Personnel</t>
  </si>
  <si>
    <t>Participant Support Costs</t>
  </si>
  <si>
    <t>Total Direct and F&amp;A Costs</t>
  </si>
  <si>
    <t>Effective F&amp;A Rate</t>
  </si>
  <si>
    <t>F&amp;A Basis</t>
  </si>
  <si>
    <t>F.</t>
  </si>
  <si>
    <t>G.</t>
  </si>
  <si>
    <t>Inflation Rate - Salaries</t>
  </si>
  <si>
    <t>Inflation Rate - Expenses</t>
  </si>
  <si>
    <t>Unrecovered F&amp;A Costs</t>
  </si>
  <si>
    <t>SPA</t>
  </si>
  <si>
    <t>Sponsored Research</t>
  </si>
  <si>
    <t>Sponsored Instruction</t>
  </si>
  <si>
    <t>Other</t>
  </si>
  <si>
    <t>Fellowship</t>
  </si>
  <si>
    <t>Clinical Trial (Industry)</t>
  </si>
  <si>
    <t>Clinical Trial (Non-Industry)</t>
  </si>
  <si>
    <t>Applicable F&amp;A Basis</t>
  </si>
  <si>
    <t>Admin. Salary*</t>
  </si>
  <si>
    <t>Co-PI/Co-I 1</t>
  </si>
  <si>
    <t>Co-PI/Co-I 2</t>
  </si>
  <si>
    <t>Co-PI/Co-I 3</t>
  </si>
  <si>
    <t>Co-PI/Co-I 4</t>
  </si>
  <si>
    <t>PI/PD</t>
  </si>
  <si>
    <t>Period 1</t>
  </si>
  <si>
    <t>Period 2</t>
  </si>
  <si>
    <t>Period 3</t>
  </si>
  <si>
    <t>Period 4</t>
  </si>
  <si>
    <t>Period 5</t>
  </si>
  <si>
    <t>Computer Services</t>
  </si>
  <si>
    <t>Tuition Remission</t>
  </si>
  <si>
    <t>Shipping</t>
  </si>
  <si>
    <t>Other Direct Costs</t>
  </si>
  <si>
    <t>Senior Personnel</t>
  </si>
  <si>
    <t>Other Personnel</t>
  </si>
  <si>
    <t>Fringe Benefits</t>
  </si>
  <si>
    <t>I.</t>
  </si>
  <si>
    <t>J.</t>
  </si>
  <si>
    <t>Subtotal</t>
  </si>
  <si>
    <t>Total Indirect (F&amp;A) Costs</t>
  </si>
  <si>
    <r>
      <rPr>
        <b/>
        <sz val="10"/>
        <rFont val="Arial"/>
        <family val="2"/>
      </rPr>
      <t>Travel</t>
    </r>
    <r>
      <rPr>
        <sz val="10"/>
        <rFont val="Arial"/>
        <family val="2"/>
      </rPr>
      <t xml:space="preserve"> - Domestic</t>
    </r>
  </si>
  <si>
    <r>
      <rPr>
        <b/>
        <sz val="10"/>
        <rFont val="Arial"/>
        <family val="2"/>
      </rPr>
      <t>Travel</t>
    </r>
    <r>
      <rPr>
        <sz val="10"/>
        <rFont val="Arial"/>
        <family val="2"/>
      </rPr>
      <t xml:space="preserve"> - International</t>
    </r>
  </si>
  <si>
    <t xml:space="preserve">Subaward: </t>
  </si>
  <si>
    <t>Subaward:</t>
  </si>
  <si>
    <t>Equipment</t>
  </si>
  <si>
    <t>Administered Programs via RFP</t>
  </si>
  <si>
    <t>Conference Hosting Costs (Room Rental, Honorariums)</t>
  </si>
  <si>
    <t xml:space="preserve">Non-Employee Travel </t>
  </si>
  <si>
    <t>Conference Registration</t>
  </si>
  <si>
    <t>Consultant Services (Professional Service Costs)</t>
  </si>
  <si>
    <t>Publication / Dissemination</t>
  </si>
  <si>
    <t>Animal Costs / Human Incentive Costs</t>
  </si>
  <si>
    <t>Equipment Rental</t>
  </si>
  <si>
    <t>Service Activity (Internal)</t>
  </si>
  <si>
    <t>Graduate Assistant(s)</t>
  </si>
  <si>
    <t>Postdoctoral Research Assistant(s)</t>
  </si>
  <si>
    <t>Subtotal Other-Other</t>
  </si>
  <si>
    <t>Other Contractor Costs: (Advisory Board, Printing Services)</t>
  </si>
  <si>
    <t>Non-SURS Employee</t>
  </si>
  <si>
    <t>Fringe Benefit Rate (Student Hourly ≥ Half Time Enrollment)</t>
  </si>
  <si>
    <t>Fringe Benefit Rate (Non-SURS &amp; Student Hourly &lt; Half Time Enrollment)</t>
  </si>
  <si>
    <t>Fringe Benefit Rate (GRA ≥ Half Time Enrollment)</t>
  </si>
  <si>
    <t>Fringe Benefit Rate (GRA &lt; Half Time Enrollment)</t>
  </si>
  <si>
    <t>≥ Half Time Enrollment</t>
  </si>
  <si>
    <t>&lt; Half Time Enrollment</t>
  </si>
  <si>
    <t xml:space="preserve"> &lt; Half Time Enrollment</t>
  </si>
  <si>
    <t>Computer Services - Exempt (Cloud Computing, ICCP)</t>
  </si>
  <si>
    <t>hide help text</t>
  </si>
  <si>
    <t xml:space="preserve">Tuition Remission </t>
  </si>
  <si>
    <t>Exempt Subaward Costs (&gt;$50k)</t>
  </si>
  <si>
    <t>These rates are updated as of 9.1.2026.  Note, the GRA rate is under negotiation and will be modified on future submissions.  GRA rate for Teir One = $2,688.89; Teir Two = $2,769.56.  Add 3% for submissions on salaries for the first year. This is for a 50% appt. per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</si>
</sst>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2" formatCode="_(&quot;$&quot;* #,##0_);_(&quot;$&quot;* \(#,##0\);_(&quot;$&quot;* &quot;-&quot;_);_(@_)"/>
    <numFmt numFmtId="44" formatCode="_(&quot;$&quot;* #,##0.00_);_(&quot;$&quot;* \(#,##0.00\);_(&quot;$&quot;* &quot;-&quot;??_);_(@_)"/>
    <numFmt numFmtId="164" formatCode="0.0%"/>
    <numFmt numFmtId="165" formatCode="0.000%"/>
    <numFmt numFmtId="166" formatCode="_(&quot;$&quot;* #,##0_);_(&quot;$&quot;* \(#,##0\);_(&quot;$&quot;* &quot;-&quot;??_);_(@_)"/>
    <numFmt numFmtId="167" formatCode="&quot;$&quot;#,##0"/>
  </numFmts>
  <fonts count="32" x14ac:knownFonts="1">
    <font>
      <sz val="10"/>
      <name val="Arial"/>
    </font>
    <font>
      <b/>
      <sz val="10"/>
      <name val="Arial"/>
      <family val="2"/>
    </font>
    <font>
      <sz val="10"/>
      <name val="Arial"/>
      <family val="2"/>
    </font>
    <font>
      <sz val="10"/>
      <color indexed="8"/>
      <name val="Arial"/>
      <family val="2"/>
    </font>
    <font>
      <sz val="10"/>
      <color indexed="12"/>
      <name val="Arial"/>
      <family val="2"/>
    </font>
    <font>
      <sz val="10"/>
      <color indexed="10"/>
      <name val="Arial"/>
      <family val="2"/>
    </font>
    <font>
      <b/>
      <sz val="10"/>
      <color indexed="12"/>
      <name val="Arial"/>
      <family val="2"/>
    </font>
    <font>
      <b/>
      <sz val="10"/>
      <color indexed="8"/>
      <name val="Arial"/>
      <family val="2"/>
    </font>
    <font>
      <i/>
      <sz val="10"/>
      <name val="Arial"/>
      <family val="2"/>
    </font>
    <font>
      <i/>
      <sz val="10"/>
      <color indexed="12"/>
      <name val="Arial"/>
      <family val="2"/>
    </font>
    <font>
      <sz val="10"/>
      <color rgb="FFFF0000"/>
      <name val="Arial"/>
      <family val="2"/>
    </font>
    <font>
      <b/>
      <u/>
      <sz val="10"/>
      <name val="Arial"/>
      <family val="2"/>
    </font>
    <font>
      <b/>
      <sz val="10"/>
      <color rgb="FF0070C0"/>
      <name val="Arial"/>
      <family val="2"/>
    </font>
    <font>
      <u/>
      <sz val="10"/>
      <color theme="10"/>
      <name val="Arial"/>
      <family val="2"/>
    </font>
    <font>
      <sz val="9"/>
      <name val="Arial"/>
      <family val="2"/>
    </font>
    <font>
      <sz val="9"/>
      <color indexed="8"/>
      <name val="Arial"/>
      <family val="2"/>
    </font>
    <font>
      <b/>
      <sz val="9"/>
      <name val="Arial"/>
      <family val="2"/>
    </font>
    <font>
      <sz val="9"/>
      <color indexed="10"/>
      <name val="Arial"/>
      <family val="2"/>
    </font>
    <font>
      <b/>
      <sz val="9"/>
      <color rgb="FFFF0000"/>
      <name val="Arial"/>
      <family val="2"/>
    </font>
    <font>
      <b/>
      <sz val="9"/>
      <color indexed="8"/>
      <name val="Arial"/>
      <family val="2"/>
    </font>
    <font>
      <b/>
      <u val="singleAccounting"/>
      <sz val="9.5"/>
      <name val="Arial"/>
      <family val="2"/>
    </font>
    <font>
      <b/>
      <u val="singleAccounting"/>
      <sz val="9.5"/>
      <color indexed="8"/>
      <name val="Arial"/>
      <family val="2"/>
    </font>
    <font>
      <b/>
      <u val="singleAccounting"/>
      <sz val="9.5"/>
      <color indexed="12"/>
      <name val="Arial"/>
      <family val="2"/>
    </font>
    <font>
      <sz val="9"/>
      <color indexed="12"/>
      <name val="Arial"/>
      <family val="2"/>
    </font>
    <font>
      <sz val="12"/>
      <name val="Arial"/>
      <family val="2"/>
    </font>
    <font>
      <b/>
      <sz val="11"/>
      <name val="Arial"/>
      <family val="2"/>
    </font>
    <font>
      <u/>
      <sz val="9"/>
      <name val="Arial"/>
      <family val="2"/>
    </font>
    <font>
      <sz val="8"/>
      <name val="Arial"/>
      <family val="2"/>
    </font>
    <font>
      <i/>
      <sz val="8"/>
      <name val="Arial"/>
      <family val="2"/>
    </font>
    <font>
      <sz val="4"/>
      <color theme="0"/>
      <name val="Arial"/>
      <family val="2"/>
    </font>
    <font>
      <sz val="7"/>
      <color rgb="FFFF0000"/>
      <name val="Arial"/>
      <family val="2"/>
    </font>
    <font>
      <b/>
      <sz val="10"/>
      <color rgb="FFFF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2" tint="-9.9978637043366805E-2"/>
        <bgColor indexed="64"/>
      </patternFill>
    </fill>
  </fills>
  <borders count="17">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top/>
      <bottom style="thin">
        <color indexed="64"/>
      </bottom>
      <diagonal/>
    </border>
    <border>
      <left/>
      <right/>
      <top style="medium">
        <color rgb="FFFF0000"/>
      </top>
      <bottom/>
      <diagonal/>
    </border>
    <border>
      <left/>
      <right style="medium">
        <color rgb="FFFF0000"/>
      </right>
      <top style="medium">
        <color rgb="FFFF0000"/>
      </top>
      <bottom/>
      <diagonal/>
    </border>
    <border>
      <left/>
      <right style="medium">
        <color rgb="FFFF0000"/>
      </right>
      <top/>
      <bottom/>
      <diagonal/>
    </border>
    <border>
      <left style="medium">
        <color rgb="FFFF0000"/>
      </left>
      <right/>
      <top style="medium">
        <color rgb="FFFF0000"/>
      </top>
      <bottom/>
      <diagonal/>
    </border>
    <border>
      <left style="medium">
        <color rgb="FFFF0000"/>
      </left>
      <right/>
      <top/>
      <bottom/>
      <diagonal/>
    </border>
    <border>
      <left/>
      <right/>
      <top style="thin">
        <color indexed="64"/>
      </top>
      <bottom/>
      <diagonal/>
    </border>
  </borders>
  <cellStyleXfs count="5">
    <xf numFmtId="0" fontId="0"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13" fillId="0" borderId="0" applyNumberFormat="0" applyFill="0" applyBorder="0" applyAlignment="0" applyProtection="0"/>
  </cellStyleXfs>
  <cellXfs count="124">
    <xf numFmtId="0" fontId="0" fillId="0" borderId="0" xfId="0"/>
    <xf numFmtId="166" fontId="3" fillId="0" borderId="0" xfId="1" quotePrefix="1" applyNumberFormat="1" applyFont="1" applyBorder="1" applyProtection="1">
      <protection locked="0"/>
    </xf>
    <xf numFmtId="166" fontId="3" fillId="0" borderId="0" xfId="1" applyNumberFormat="1" applyFont="1" applyBorder="1" applyProtection="1">
      <protection locked="0"/>
    </xf>
    <xf numFmtId="166" fontId="10" fillId="0" borderId="0" xfId="1" applyNumberFormat="1" applyFont="1" applyBorder="1" applyProtection="1">
      <protection locked="0"/>
    </xf>
    <xf numFmtId="166" fontId="5" fillId="0" borderId="0" xfId="1" applyNumberFormat="1" applyFont="1" applyBorder="1" applyProtection="1">
      <protection locked="0"/>
    </xf>
    <xf numFmtId="166" fontId="3" fillId="0" borderId="0" xfId="1" applyNumberFormat="1" applyFont="1" applyBorder="1" applyProtection="1"/>
    <xf numFmtId="166" fontId="3" fillId="0" borderId="0" xfId="1" applyNumberFormat="1" applyFont="1" applyProtection="1"/>
    <xf numFmtId="49" fontId="0" fillId="0" borderId="0" xfId="0" applyNumberFormat="1"/>
    <xf numFmtId="164" fontId="10" fillId="0" borderId="0" xfId="2" applyNumberFormat="1" applyFont="1" applyProtection="1"/>
    <xf numFmtId="0" fontId="10" fillId="0" borderId="0" xfId="0" applyFont="1"/>
    <xf numFmtId="0" fontId="1" fillId="0" borderId="0" xfId="0" applyFont="1" applyAlignment="1">
      <alignment horizontal="center"/>
    </xf>
    <xf numFmtId="0" fontId="1" fillId="0" borderId="0" xfId="0" applyFont="1"/>
    <xf numFmtId="0" fontId="1" fillId="0" borderId="3" xfId="0" applyFont="1" applyBorder="1" applyAlignment="1">
      <alignment horizontal="center"/>
    </xf>
    <xf numFmtId="1" fontId="2" fillId="0" borderId="0" xfId="0" applyNumberFormat="1" applyFont="1"/>
    <xf numFmtId="166" fontId="4" fillId="0" borderId="4" xfId="1" applyNumberFormat="1" applyFont="1" applyBorder="1" applyProtection="1"/>
    <xf numFmtId="166" fontId="3" fillId="0" borderId="0" xfId="1" applyNumberFormat="1" applyFont="1" applyFill="1" applyBorder="1" applyProtection="1"/>
    <xf numFmtId="0" fontId="2" fillId="0" borderId="3" xfId="0" applyFont="1" applyBorder="1" applyAlignment="1">
      <alignment horizontal="center"/>
    </xf>
    <xf numFmtId="166" fontId="4" fillId="0" borderId="9" xfId="1" applyNumberFormat="1" applyFont="1" applyBorder="1" applyProtection="1"/>
    <xf numFmtId="0" fontId="2" fillId="0" borderId="0" xfId="0" applyFont="1"/>
    <xf numFmtId="166" fontId="6" fillId="0" borderId="4" xfId="1" applyNumberFormat="1" applyFont="1" applyBorder="1" applyProtection="1"/>
    <xf numFmtId="1" fontId="2" fillId="0" borderId="10" xfId="0" applyNumberFormat="1" applyFont="1" applyBorder="1"/>
    <xf numFmtId="166" fontId="7" fillId="0" borderId="0" xfId="1" applyNumberFormat="1" applyFont="1" applyBorder="1" applyProtection="1"/>
    <xf numFmtId="166" fontId="1" fillId="0" borderId="0" xfId="1" applyNumberFormat="1" applyFont="1" applyBorder="1" applyProtection="1"/>
    <xf numFmtId="1" fontId="8" fillId="0" borderId="0" xfId="0" applyNumberFormat="1" applyFont="1"/>
    <xf numFmtId="166" fontId="8" fillId="0" borderId="0" xfId="1" applyNumberFormat="1" applyFont="1" applyBorder="1" applyProtection="1"/>
    <xf numFmtId="166" fontId="9" fillId="0" borderId="4" xfId="1" applyNumberFormat="1" applyFont="1" applyBorder="1" applyProtection="1"/>
    <xf numFmtId="0" fontId="1" fillId="0" borderId="5" xfId="0" applyFont="1" applyBorder="1" applyAlignment="1">
      <alignment horizontal="center"/>
    </xf>
    <xf numFmtId="1" fontId="2" fillId="0" borderId="6" xfId="0" applyNumberFormat="1" applyFont="1" applyBorder="1"/>
    <xf numFmtId="166" fontId="1" fillId="0" borderId="6" xfId="1" applyNumberFormat="1" applyFont="1" applyBorder="1" applyProtection="1"/>
    <xf numFmtId="166" fontId="6" fillId="0" borderId="8" xfId="1" applyNumberFormat="1" applyFont="1" applyBorder="1" applyProtection="1"/>
    <xf numFmtId="166" fontId="4" fillId="0" borderId="0" xfId="1" applyNumberFormat="1" applyFont="1" applyProtection="1"/>
    <xf numFmtId="164" fontId="12" fillId="2" borderId="7" xfId="2" applyNumberFormat="1" applyFont="1" applyFill="1" applyBorder="1" applyProtection="1"/>
    <xf numFmtId="0" fontId="0" fillId="0" borderId="3" xfId="0" applyBorder="1"/>
    <xf numFmtId="166" fontId="2" fillId="0" borderId="0" xfId="1" applyNumberFormat="1" applyFont="1" applyProtection="1"/>
    <xf numFmtId="10" fontId="2" fillId="0" borderId="0" xfId="2" applyNumberFormat="1" applyFont="1" applyFill="1" applyBorder="1" applyProtection="1"/>
    <xf numFmtId="166" fontId="5" fillId="0" borderId="0" xfId="1" applyNumberFormat="1" applyFont="1" applyBorder="1" applyProtection="1"/>
    <xf numFmtId="166" fontId="2" fillId="0" borderId="0" xfId="1" applyNumberFormat="1" applyFont="1" applyBorder="1" applyProtection="1">
      <protection locked="0"/>
    </xf>
    <xf numFmtId="164" fontId="2" fillId="2" borderId="2" xfId="2" applyNumberFormat="1" applyFont="1" applyFill="1" applyBorder="1" applyProtection="1"/>
    <xf numFmtId="42" fontId="12" fillId="2" borderId="8" xfId="1" applyNumberFormat="1" applyFont="1" applyFill="1" applyBorder="1" applyProtection="1"/>
    <xf numFmtId="42" fontId="3" fillId="2" borderId="6" xfId="1" applyNumberFormat="1" applyFont="1" applyFill="1" applyBorder="1" applyProtection="1"/>
    <xf numFmtId="164" fontId="10" fillId="0" borderId="0" xfId="2" applyNumberFormat="1" applyFont="1" applyAlignment="1" applyProtection="1"/>
    <xf numFmtId="0" fontId="2" fillId="0" borderId="0" xfId="0" applyFont="1" applyAlignment="1">
      <alignment horizontal="left"/>
    </xf>
    <xf numFmtId="1" fontId="14" fillId="0" borderId="0" xfId="0" applyNumberFormat="1" applyFont="1" applyAlignment="1">
      <alignment horizontal="left"/>
    </xf>
    <xf numFmtId="10" fontId="14" fillId="3" borderId="0" xfId="2" applyNumberFormat="1" applyFont="1" applyFill="1" applyBorder="1" applyProtection="1">
      <protection locked="0"/>
    </xf>
    <xf numFmtId="0" fontId="16" fillId="0" borderId="1" xfId="0" applyFont="1" applyBorder="1" applyAlignment="1">
      <alignment horizontal="left" vertical="center"/>
    </xf>
    <xf numFmtId="0" fontId="14" fillId="0" borderId="2" xfId="0" applyFont="1" applyBorder="1" applyAlignment="1">
      <alignment horizontal="center"/>
    </xf>
    <xf numFmtId="0" fontId="14" fillId="0" borderId="2" xfId="0" applyFont="1" applyBorder="1" applyAlignment="1">
      <alignment vertical="center"/>
    </xf>
    <xf numFmtId="10" fontId="17" fillId="0" borderId="7" xfId="2" applyNumberFormat="1" applyFont="1" applyBorder="1" applyAlignment="1" applyProtection="1">
      <alignment horizontal="left" vertical="center"/>
    </xf>
    <xf numFmtId="0" fontId="16" fillId="0" borderId="3" xfId="0" applyFont="1" applyBorder="1" applyAlignment="1">
      <alignment vertical="center"/>
    </xf>
    <xf numFmtId="166" fontId="15" fillId="0" borderId="0" xfId="1" applyNumberFormat="1" applyFont="1" applyBorder="1" applyProtection="1"/>
    <xf numFmtId="10" fontId="17" fillId="0" borderId="4" xfId="2" applyNumberFormat="1" applyFont="1" applyBorder="1" applyAlignment="1" applyProtection="1">
      <alignment horizontal="left" vertical="center"/>
    </xf>
    <xf numFmtId="0" fontId="14" fillId="0" borderId="0" xfId="0" applyFont="1" applyAlignment="1">
      <alignment vertical="center"/>
    </xf>
    <xf numFmtId="10" fontId="17" fillId="0" borderId="4" xfId="0" applyNumberFormat="1" applyFont="1" applyBorder="1" applyAlignment="1">
      <alignment horizontal="left" vertical="center"/>
    </xf>
    <xf numFmtId="167" fontId="0" fillId="0" borderId="0" xfId="0" applyNumberFormat="1"/>
    <xf numFmtId="1" fontId="2" fillId="0" borderId="0" xfId="0" applyNumberFormat="1" applyFont="1" applyAlignment="1">
      <alignment horizontal="left"/>
    </xf>
    <xf numFmtId="0" fontId="2" fillId="0" borderId="0" xfId="0" applyFont="1" applyAlignment="1">
      <alignment horizontal="center"/>
    </xf>
    <xf numFmtId="0" fontId="1" fillId="0" borderId="0" xfId="0" applyFont="1" applyAlignment="1">
      <alignment horizontal="left"/>
    </xf>
    <xf numFmtId="1" fontId="1" fillId="0" borderId="0" xfId="0" applyNumberFormat="1" applyFont="1" applyAlignment="1">
      <alignment horizontal="left"/>
    </xf>
    <xf numFmtId="1" fontId="1" fillId="0" borderId="10" xfId="0" applyNumberFormat="1" applyFont="1" applyBorder="1" applyAlignment="1">
      <alignment horizontal="left"/>
    </xf>
    <xf numFmtId="1" fontId="1" fillId="0" borderId="0" xfId="0" applyNumberFormat="1" applyFont="1"/>
    <xf numFmtId="0" fontId="1" fillId="0" borderId="6" xfId="0" applyFont="1" applyBorder="1" applyAlignment="1">
      <alignment horizontal="left"/>
    </xf>
    <xf numFmtId="1" fontId="2" fillId="2" borderId="2" xfId="0" applyNumberFormat="1" applyFont="1" applyFill="1" applyBorder="1"/>
    <xf numFmtId="0" fontId="2" fillId="2" borderId="2" xfId="0" applyFont="1" applyFill="1" applyBorder="1"/>
    <xf numFmtId="1" fontId="2" fillId="2" borderId="6" xfId="0" applyNumberFormat="1" applyFont="1" applyFill="1" applyBorder="1"/>
    <xf numFmtId="0" fontId="2" fillId="2" borderId="6" xfId="0" applyFont="1" applyFill="1" applyBorder="1"/>
    <xf numFmtId="166" fontId="7" fillId="0" borderId="0" xfId="1" applyNumberFormat="1" applyFont="1" applyFill="1" applyBorder="1" applyProtection="1"/>
    <xf numFmtId="166" fontId="15" fillId="4" borderId="0" xfId="1" quotePrefix="1" applyNumberFormat="1" applyFont="1" applyFill="1" applyBorder="1" applyProtection="1">
      <protection locked="0"/>
    </xf>
    <xf numFmtId="166" fontId="23" fillId="4" borderId="4" xfId="1" applyNumberFormat="1" applyFont="1" applyFill="1" applyBorder="1" applyProtection="1"/>
    <xf numFmtId="166" fontId="15" fillId="0" borderId="0" xfId="1" applyNumberFormat="1" applyFont="1" applyBorder="1" applyAlignment="1" applyProtection="1">
      <alignment vertical="center"/>
    </xf>
    <xf numFmtId="166" fontId="19" fillId="0" borderId="0" xfId="1" applyNumberFormat="1" applyFont="1" applyBorder="1" applyAlignment="1" applyProtection="1">
      <alignment horizontal="right" vertical="center"/>
    </xf>
    <xf numFmtId="0" fontId="0" fillId="0" borderId="16" xfId="0" applyBorder="1"/>
    <xf numFmtId="0" fontId="16" fillId="0" borderId="0" xfId="0" applyFont="1" applyAlignment="1">
      <alignment horizontal="right" vertical="center"/>
    </xf>
    <xf numFmtId="166" fontId="23" fillId="4" borderId="9" xfId="1" applyNumberFormat="1" applyFont="1" applyFill="1" applyBorder="1" applyProtection="1"/>
    <xf numFmtId="0" fontId="1" fillId="0" borderId="10" xfId="0" applyFont="1" applyBorder="1" applyAlignment="1">
      <alignment horizontal="left"/>
    </xf>
    <xf numFmtId="1" fontId="2" fillId="0" borderId="0" xfId="0" applyNumberFormat="1" applyFont="1" applyAlignment="1">
      <alignment horizontal="left" indent="1"/>
    </xf>
    <xf numFmtId="166" fontId="2" fillId="0" borderId="10" xfId="1" applyNumberFormat="1" applyFont="1" applyBorder="1" applyProtection="1">
      <protection locked="0"/>
    </xf>
    <xf numFmtId="1" fontId="8" fillId="0" borderId="10" xfId="0" applyNumberFormat="1" applyFont="1" applyBorder="1" applyAlignment="1">
      <alignment horizontal="left" indent="1"/>
    </xf>
    <xf numFmtId="0" fontId="8" fillId="0" borderId="0" xfId="0" applyFont="1" applyAlignment="1">
      <alignment horizontal="left" indent="1"/>
    </xf>
    <xf numFmtId="0" fontId="1" fillId="0" borderId="0" xfId="0" applyFont="1" applyAlignment="1">
      <alignment horizontal="right"/>
    </xf>
    <xf numFmtId="0" fontId="14" fillId="0" borderId="0" xfId="0" applyFont="1" applyAlignment="1">
      <alignment horizontal="left" vertical="center" indent="1"/>
    </xf>
    <xf numFmtId="1" fontId="2" fillId="4" borderId="10" xfId="0" applyNumberFormat="1" applyFont="1" applyFill="1" applyBorder="1"/>
    <xf numFmtId="0" fontId="1" fillId="0" borderId="0" xfId="0" applyFont="1" applyAlignment="1">
      <alignment vertical="center"/>
    </xf>
    <xf numFmtId="0" fontId="1" fillId="0" borderId="4" xfId="0" applyFont="1" applyBorder="1"/>
    <xf numFmtId="10" fontId="1" fillId="0" borderId="0" xfId="2" applyNumberFormat="1" applyFont="1" applyFill="1" applyBorder="1" applyProtection="1"/>
    <xf numFmtId="10" fontId="1" fillId="4" borderId="10" xfId="2" applyNumberFormat="1" applyFont="1" applyFill="1" applyBorder="1" applyProtection="1"/>
    <xf numFmtId="1" fontId="2" fillId="0" borderId="0" xfId="4" applyNumberFormat="1" applyFont="1" applyBorder="1" applyAlignment="1" applyProtection="1">
      <alignment horizontal="left" indent="1"/>
    </xf>
    <xf numFmtId="166" fontId="3" fillId="0" borderId="10" xfId="1" applyNumberFormat="1" applyFont="1" applyBorder="1" applyProtection="1">
      <protection locked="0"/>
    </xf>
    <xf numFmtId="166" fontId="15" fillId="4" borderId="10" xfId="1" quotePrefix="1" applyNumberFormat="1" applyFont="1" applyFill="1" applyBorder="1" applyProtection="1">
      <protection locked="0"/>
    </xf>
    <xf numFmtId="166" fontId="21" fillId="0" borderId="2" xfId="1" applyNumberFormat="1" applyFont="1" applyBorder="1" applyAlignment="1" applyProtection="1">
      <alignment horizontal="center" vertical="top"/>
    </xf>
    <xf numFmtId="166" fontId="22" fillId="0" borderId="7" xfId="1" applyNumberFormat="1" applyFont="1" applyBorder="1" applyAlignment="1" applyProtection="1">
      <alignment horizontal="center" vertical="top"/>
    </xf>
    <xf numFmtId="166" fontId="1" fillId="0" borderId="0" xfId="1" applyNumberFormat="1" applyFont="1" applyBorder="1" applyProtection="1">
      <protection locked="0"/>
    </xf>
    <xf numFmtId="0" fontId="1" fillId="0" borderId="0" xfId="0" applyFont="1" applyAlignment="1">
      <alignment horizontal="left" indent="1"/>
    </xf>
    <xf numFmtId="0" fontId="27" fillId="0" borderId="0" xfId="0" applyFont="1" applyAlignment="1">
      <alignment horizontal="left" indent="1"/>
    </xf>
    <xf numFmtId="0" fontId="1" fillId="0" borderId="1" xfId="0" applyFont="1" applyBorder="1"/>
    <xf numFmtId="0" fontId="1" fillId="0" borderId="2" xfId="0" applyFont="1" applyBorder="1"/>
    <xf numFmtId="166" fontId="20" fillId="0" borderId="2" xfId="1" applyNumberFormat="1" applyFont="1" applyBorder="1" applyAlignment="1" applyProtection="1">
      <alignment horizontal="center" vertical="top"/>
    </xf>
    <xf numFmtId="0" fontId="25" fillId="0" borderId="0" xfId="0" applyFont="1" applyAlignment="1">
      <alignment horizontal="left"/>
    </xf>
    <xf numFmtId="167" fontId="27" fillId="0" borderId="0" xfId="1" applyNumberFormat="1" applyFont="1" applyFill="1" applyBorder="1" applyProtection="1"/>
    <xf numFmtId="10" fontId="14" fillId="3" borderId="4" xfId="2" applyNumberFormat="1" applyFont="1" applyFill="1" applyBorder="1" applyAlignment="1" applyProtection="1">
      <alignment horizontal="left" vertical="center"/>
    </xf>
    <xf numFmtId="167" fontId="2" fillId="0" borderId="0" xfId="0" applyNumberFormat="1" applyFont="1" applyAlignment="1">
      <alignment horizontal="left"/>
    </xf>
    <xf numFmtId="0" fontId="28" fillId="0" borderId="0" xfId="0" applyFont="1"/>
    <xf numFmtId="0" fontId="29" fillId="0" borderId="0" xfId="0" applyFont="1"/>
    <xf numFmtId="0" fontId="30" fillId="0" borderId="0" xfId="0" applyFont="1"/>
    <xf numFmtId="0" fontId="26" fillId="0" borderId="0" xfId="0" applyFont="1" applyAlignment="1">
      <alignment horizontal="left" indent="1"/>
    </xf>
    <xf numFmtId="0" fontId="29" fillId="0" borderId="10" xfId="0" applyFont="1" applyBorder="1"/>
    <xf numFmtId="0" fontId="31" fillId="0" borderId="3" xfId="0" applyFont="1" applyBorder="1" applyAlignment="1">
      <alignment horizontal="center"/>
    </xf>
    <xf numFmtId="1" fontId="10" fillId="0" borderId="0" xfId="0" applyNumberFormat="1" applyFont="1"/>
    <xf numFmtId="166" fontId="10" fillId="0" borderId="4" xfId="1" applyNumberFormat="1" applyFont="1" applyBorder="1" applyProtection="1"/>
    <xf numFmtId="0" fontId="18" fillId="0" borderId="0" xfId="0" applyFont="1" applyAlignment="1">
      <alignment horizontal="left" vertical="top" wrapText="1"/>
    </xf>
    <xf numFmtId="10" fontId="14" fillId="0" borderId="4" xfId="2" applyNumberFormat="1" applyFont="1" applyFill="1" applyBorder="1" applyAlignment="1" applyProtection="1">
      <alignment horizontal="left" vertical="center"/>
    </xf>
    <xf numFmtId="0" fontId="0" fillId="0" borderId="0" xfId="0" applyAlignment="1">
      <alignment horizontal="left" indent="1"/>
    </xf>
    <xf numFmtId="0" fontId="24" fillId="5" borderId="16" xfId="0" applyFont="1" applyFill="1" applyBorder="1" applyAlignment="1">
      <alignment horizontal="left" vertical="top" wrapText="1"/>
    </xf>
    <xf numFmtId="0" fontId="24" fillId="5" borderId="0" xfId="0" applyFont="1" applyFill="1" applyAlignment="1">
      <alignment horizontal="left" vertical="top" wrapText="1"/>
    </xf>
    <xf numFmtId="0" fontId="11" fillId="2" borderId="1" xfId="0" applyFont="1" applyFill="1" applyBorder="1" applyAlignment="1">
      <alignment horizontal="center" textRotation="90"/>
    </xf>
    <xf numFmtId="0" fontId="1" fillId="2" borderId="5" xfId="0" applyFont="1" applyFill="1" applyBorder="1" applyAlignment="1">
      <alignment horizontal="center" textRotation="90"/>
    </xf>
    <xf numFmtId="10" fontId="14" fillId="3" borderId="2" xfId="2" applyNumberFormat="1" applyFont="1" applyFill="1" applyBorder="1" applyAlignment="1" applyProtection="1">
      <alignment horizontal="left" vertical="center"/>
      <protection locked="0"/>
    </xf>
    <xf numFmtId="10" fontId="14" fillId="3" borderId="0" xfId="2" applyNumberFormat="1" applyFont="1" applyFill="1" applyBorder="1" applyAlignment="1" applyProtection="1">
      <alignment horizontal="left" vertical="center"/>
      <protection locked="0"/>
    </xf>
    <xf numFmtId="0" fontId="18" fillId="0" borderId="14"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18" fillId="0" borderId="15" xfId="0" applyFont="1" applyBorder="1" applyAlignment="1">
      <alignment horizontal="left" vertical="top" wrapText="1"/>
    </xf>
    <xf numFmtId="0" fontId="18" fillId="0" borderId="0" xfId="0" applyFont="1" applyAlignment="1">
      <alignment horizontal="left" vertical="top" wrapText="1"/>
    </xf>
    <xf numFmtId="0" fontId="18" fillId="0" borderId="13" xfId="0" applyFont="1" applyBorder="1" applyAlignment="1">
      <alignment horizontal="left" vertical="top" wrapText="1"/>
    </xf>
    <xf numFmtId="8" fontId="0" fillId="0" borderId="0" xfId="0" applyNumberFormat="1"/>
  </cellXfs>
  <cellStyles count="5">
    <cellStyle name="Currency" xfId="1" builtinId="4"/>
    <cellStyle name="Hyperlink" xfId="4" builtinId="8" customBuiltin="1"/>
    <cellStyle name="Normal" xfId="0" builtinId="0"/>
    <cellStyle name="Normal 2" xfId="3" xr:uid="{00000000-0005-0000-0000-000003000000}"/>
    <cellStyle name="Percent"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FFE7E7"/>
      <color rgb="FFFFFF66"/>
      <color rgb="FFFCD5C4"/>
      <color rgb="FFFBC6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fmlaLink="$K$10"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236220</xdr:colOff>
          <xdr:row>9</xdr:row>
          <xdr:rowOff>22860</xdr:rowOff>
        </xdr:from>
        <xdr:to>
          <xdr:col>10</xdr:col>
          <xdr:colOff>381000</xdr:colOff>
          <xdr:row>9</xdr:row>
          <xdr:rowOff>106680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00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illinoisedu-my.sharepoint.com/personal/bprogers_illinois_edu/_vti_history/9728/Documents/Associate%20Director%20-%20Proposals/Templates/Budgets/WORKING%20BUDG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ance"/>
      <sheetName val="General"/>
      <sheetName val="State of IL"/>
      <sheetName val="USDA Cap"/>
      <sheetName val="General - Cost Share"/>
      <sheetName val="Research or Instr UIC Component"/>
      <sheetName val="location tool"/>
      <sheetName val="WORKING BUDGET"/>
    </sheetNames>
    <sheetDataSet>
      <sheetData sheetId="0" refreshError="1"/>
      <sheetData sheetId="1" refreshError="1"/>
      <sheetData sheetId="2" refreshError="1"/>
      <sheetData sheetId="3">
        <row r="4">
          <cell r="AE4">
            <v>0.3</v>
          </cell>
        </row>
        <row r="5">
          <cell r="AE5">
            <v>0.22</v>
          </cell>
        </row>
      </sheetData>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ervicerates.research.illinois.edu/" TargetMode="External"/><Relationship Id="rId6" Type="http://schemas.openxmlformats.org/officeDocument/2006/relationships/ctrlProp" Target="../ctrlProps/ctrlProp1.xm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2" tint="-9.9978637043366805E-2"/>
    <pageSetUpPr fitToPage="1"/>
  </sheetPr>
  <dimension ref="A1:AX165"/>
  <sheetViews>
    <sheetView showRowColHeaders="0" tabSelected="1" topLeftCell="A31" zoomScale="115" zoomScaleNormal="115" workbookViewId="0">
      <selection activeCell="A5" sqref="A5:E10"/>
    </sheetView>
  </sheetViews>
  <sheetFormatPr defaultColWidth="9.109375" defaultRowHeight="13.2" x14ac:dyDescent="0.25"/>
  <cols>
    <col min="1" max="1" width="3.44140625" style="10" customWidth="1"/>
    <col min="2" max="2" width="17.109375" style="55" customWidth="1"/>
    <col min="3" max="3" width="7" style="18" customWidth="1"/>
    <col min="4" max="4" width="7.88671875" style="18" customWidth="1"/>
    <col min="5" max="5" width="12.88671875" style="33" customWidth="1"/>
    <col min="6" max="9" width="13.33203125" style="6" customWidth="1"/>
    <col min="10" max="10" width="13.33203125" style="30" customWidth="1"/>
    <col min="11" max="12" width="9.109375" customWidth="1"/>
    <col min="13" max="13" width="8.44140625" customWidth="1"/>
    <col min="14" max="14" width="23.88671875" customWidth="1"/>
    <col min="18" max="18" width="104.88671875" customWidth="1"/>
    <col min="25" max="25" width="12" customWidth="1"/>
  </cols>
  <sheetData>
    <row r="1" spans="1:50" ht="12.6" customHeight="1" x14ac:dyDescent="0.25">
      <c r="A1" s="44" t="s">
        <v>17</v>
      </c>
      <c r="B1" s="45"/>
      <c r="C1" s="115" t="s">
        <v>38</v>
      </c>
      <c r="D1" s="115"/>
      <c r="E1" s="115"/>
      <c r="F1" s="110" t="s">
        <v>8</v>
      </c>
      <c r="G1" s="46"/>
      <c r="H1" s="46"/>
      <c r="I1" s="46"/>
      <c r="J1" s="47">
        <f>IF(AND($C$1=$Y$4,$C$2=$Z$3),$Z$4,IF(AND($C$1=$Y$4,$C$2=$AA$3),$AA$4,IF(AND($C$1=$Y$5,$C$2=$Z$3),$Z$5,IF(AND($C$1=$Y$5,$C$2=$AA$3),$AA$5,IF(AND($C$1=$Y$6,$C$2=$Z$3),$Z$6,IF(AND($C$1=$Y$6,$C$2=$AA$3),$AA$6,IF($C$1=$Y$7,$Z$7,IF($C$1=$Y$8,$Z$8,IF(AND($C$1=$Y$9,$C$2=$Z$3),$Z$4,IF(AND($C$1=$Y$9,$C$2=$AA$3),$AA$4,"TBD"))))))))))</f>
        <v>0.59499999999999997</v>
      </c>
      <c r="K1" s="70"/>
      <c r="M1" s="70"/>
      <c r="N1" s="70"/>
    </row>
    <row r="2" spans="1:50" ht="12.6" customHeight="1" x14ac:dyDescent="0.25">
      <c r="A2" s="48" t="s">
        <v>16</v>
      </c>
      <c r="B2" s="49"/>
      <c r="C2" s="116" t="s">
        <v>13</v>
      </c>
      <c r="D2" s="116"/>
      <c r="E2" s="116"/>
      <c r="F2" s="110" t="s">
        <v>44</v>
      </c>
      <c r="G2" s="49"/>
      <c r="H2" s="49"/>
      <c r="I2" s="49"/>
      <c r="J2" s="50" t="str">
        <f>IF($C$1=$Y$4,$AC$4,IF($C$1=Y5,$AC$4,IF($C$1=Y6,$AC$4, IF($C$1=Y9,$AC$4,IF($C$1=$Y$7,$AC$5,IF($C$1=$Y$8,$AC$5,$AC$4))))))</f>
        <v>MTDC</v>
      </c>
    </row>
    <row r="3" spans="1:50" ht="12.6" customHeight="1" x14ac:dyDescent="0.25">
      <c r="A3" s="48" t="s">
        <v>31</v>
      </c>
      <c r="B3" s="49"/>
      <c r="C3" s="116" t="str">
        <f>IF(OR($C$4=0,$C$4&lt;&gt;$J$1),$AC$5,IF($C$1=$Y$8,$AC$5,IF($C$4="TBD","MTDC",$AC$4)))</f>
        <v>MTDC</v>
      </c>
      <c r="D3" s="116"/>
      <c r="E3" s="116"/>
      <c r="F3" s="110" t="s">
        <v>9</v>
      </c>
      <c r="G3" s="51"/>
      <c r="H3" s="51"/>
      <c r="I3" s="51"/>
      <c r="J3" s="50">
        <f>IF(C1="Other Sponsored Activity", 60%, 64%)</f>
        <v>0.64</v>
      </c>
      <c r="Y3" s="7"/>
      <c r="Z3" t="s">
        <v>13</v>
      </c>
      <c r="AA3" t="s">
        <v>14</v>
      </c>
      <c r="AC3" s="18" t="s">
        <v>24</v>
      </c>
    </row>
    <row r="4" spans="1:50" ht="12" customHeight="1" thickBot="1" x14ac:dyDescent="0.3">
      <c r="A4" s="48" t="s">
        <v>18</v>
      </c>
      <c r="B4" s="49"/>
      <c r="C4" s="116">
        <f>$J$1</f>
        <v>0.59499999999999997</v>
      </c>
      <c r="D4" s="116"/>
      <c r="E4" s="116"/>
      <c r="F4" s="110" t="s">
        <v>10</v>
      </c>
      <c r="G4" s="51"/>
      <c r="H4" s="51"/>
      <c r="I4" s="51"/>
      <c r="J4" s="50">
        <v>0.40889999999999999</v>
      </c>
      <c r="Y4" t="s">
        <v>38</v>
      </c>
      <c r="Z4" s="8">
        <v>0.59499999999999997</v>
      </c>
      <c r="AA4" s="8">
        <v>0.26</v>
      </c>
      <c r="AC4" s="9" t="s">
        <v>25</v>
      </c>
    </row>
    <row r="5" spans="1:50" ht="12" customHeight="1" x14ac:dyDescent="0.25">
      <c r="A5" s="117" t="s">
        <v>97</v>
      </c>
      <c r="B5" s="118"/>
      <c r="C5" s="118"/>
      <c r="D5" s="118"/>
      <c r="E5" s="119"/>
      <c r="F5" s="110" t="s">
        <v>88</v>
      </c>
      <c r="G5" s="51"/>
      <c r="H5" s="51"/>
      <c r="I5" s="51"/>
      <c r="J5" s="50">
        <v>8.5500000000000007E-2</v>
      </c>
      <c r="Y5" t="s">
        <v>39</v>
      </c>
      <c r="Z5" s="8">
        <v>0.433</v>
      </c>
      <c r="AA5" s="8">
        <v>0.26</v>
      </c>
      <c r="AC5" s="9" t="s">
        <v>26</v>
      </c>
    </row>
    <row r="6" spans="1:50" ht="11.25" customHeight="1" x14ac:dyDescent="0.25">
      <c r="A6" s="120"/>
      <c r="B6" s="121"/>
      <c r="C6" s="121"/>
      <c r="D6" s="121"/>
      <c r="E6" s="122"/>
      <c r="F6" s="110" t="s">
        <v>89</v>
      </c>
      <c r="J6" s="50">
        <v>0.16200000000000001</v>
      </c>
      <c r="Y6" t="s">
        <v>15</v>
      </c>
      <c r="Z6" s="8">
        <v>0.308</v>
      </c>
      <c r="AA6" s="8">
        <v>0.219</v>
      </c>
      <c r="AC6" s="9" t="s">
        <v>40</v>
      </c>
    </row>
    <row r="7" spans="1:50" ht="12" customHeight="1" x14ac:dyDescent="0.25">
      <c r="A7" s="120"/>
      <c r="B7" s="121"/>
      <c r="C7" s="121"/>
      <c r="D7" s="121"/>
      <c r="E7" s="122"/>
      <c r="F7" s="110" t="s">
        <v>86</v>
      </c>
      <c r="G7" s="51"/>
      <c r="H7" s="51"/>
      <c r="I7" s="51"/>
      <c r="J7" s="52">
        <v>1E-4</v>
      </c>
      <c r="Y7" t="s">
        <v>41</v>
      </c>
      <c r="Z7" s="40">
        <v>0</v>
      </c>
      <c r="AA7" s="40"/>
    </row>
    <row r="8" spans="1:50" ht="11.25" customHeight="1" x14ac:dyDescent="0.25">
      <c r="A8" s="120"/>
      <c r="B8" s="121"/>
      <c r="C8" s="121"/>
      <c r="D8" s="121"/>
      <c r="E8" s="122"/>
      <c r="F8" s="110" t="s">
        <v>87</v>
      </c>
      <c r="G8" s="51"/>
      <c r="H8" s="51"/>
      <c r="I8" s="51"/>
      <c r="J8" s="50">
        <v>7.6600000000000001E-2</v>
      </c>
      <c r="Y8" t="s">
        <v>42</v>
      </c>
      <c r="Z8" s="40">
        <v>0.26</v>
      </c>
      <c r="AA8" s="40"/>
    </row>
    <row r="9" spans="1:50" x14ac:dyDescent="0.25">
      <c r="A9" s="120"/>
      <c r="B9" s="121"/>
      <c r="C9" s="121"/>
      <c r="D9" s="121"/>
      <c r="E9" s="122"/>
      <c r="F9" s="79" t="s">
        <v>34</v>
      </c>
      <c r="G9" s="51"/>
      <c r="H9" s="51"/>
      <c r="I9" s="51"/>
      <c r="J9" s="98">
        <v>0.03</v>
      </c>
      <c r="N9" s="103" t="str">
        <f>IF(OR($K$10="",$K$10=FALSE),"Adding Budget Periods","")</f>
        <v>Adding Budget Periods</v>
      </c>
      <c r="O9" s="102" t="str">
        <f>IF(OR($K$10="",$K$10=FALSE),"Highlight period(s)/column(s) from rows "&amp;ROW(E12)&amp;" - "&amp;ROW(E96)&amp;" , right-click, click Copy, and paste ('Insert Copied Rows') at row "&amp;ROW(H9)&amp; ", column "&amp;COLUMN(H9),"")</f>
        <v>Highlight period(s)/column(s) from rows 12 - 96 , right-click, click Copy, and paste ('Insert Copied Rows') at row 9, column 8</v>
      </c>
      <c r="Y9" t="s">
        <v>43</v>
      </c>
      <c r="Z9" s="40"/>
      <c r="AA9" s="40"/>
    </row>
    <row r="10" spans="1:50" ht="12.75" customHeight="1" x14ac:dyDescent="0.25">
      <c r="A10" s="120"/>
      <c r="B10" s="121"/>
      <c r="C10" s="121"/>
      <c r="D10" s="121"/>
      <c r="E10" s="122"/>
      <c r="F10" s="79" t="s">
        <v>35</v>
      </c>
      <c r="G10" s="69"/>
      <c r="H10" s="68"/>
      <c r="I10" s="71"/>
      <c r="J10" s="98">
        <v>0</v>
      </c>
      <c r="K10" s="104" t="b">
        <v>0</v>
      </c>
      <c r="L10" s="100" t="s">
        <v>94</v>
      </c>
      <c r="N10" s="103" t="str">
        <f>IF(OR($K$10="",$K$10=FALSE),"Removing Budget Periods","")</f>
        <v>Removing Budget Periods</v>
      </c>
      <c r="O10" s="102" t="str">
        <f>IF(OR($K$10="",$K$10=FALSE),"Highlight unwanted period(s)/column(s) from rows "&amp;ROW(E12)&amp;" - "&amp;ROW(E96)&amp;" , right-click, and click Delete","")</f>
        <v>Highlight unwanted period(s)/column(s) from rows 12 - 96 , right-click, and click Delete</v>
      </c>
      <c r="Y10" t="s">
        <v>95</v>
      </c>
      <c r="Z10" s="8">
        <v>0.64</v>
      </c>
      <c r="AA10" s="8">
        <v>0.64</v>
      </c>
    </row>
    <row r="11" spans="1:50" ht="12.9" customHeight="1" thickBot="1" x14ac:dyDescent="0.3">
      <c r="A11" s="108"/>
      <c r="B11" s="108"/>
      <c r="C11" s="108"/>
      <c r="D11" s="108"/>
      <c r="E11" s="108"/>
      <c r="F11" s="79"/>
      <c r="G11" s="69"/>
      <c r="H11" s="68"/>
      <c r="I11" s="71"/>
      <c r="J11" s="109"/>
      <c r="K11" s="101"/>
      <c r="L11" s="100"/>
      <c r="N11" s="103"/>
      <c r="O11" s="102"/>
      <c r="Y11" t="s">
        <v>95</v>
      </c>
      <c r="Z11" s="8">
        <v>0.6</v>
      </c>
      <c r="AA11" s="8">
        <v>0.6</v>
      </c>
    </row>
    <row r="12" spans="1:50" s="11" customFormat="1" ht="15" customHeight="1" x14ac:dyDescent="0.25">
      <c r="A12" s="93"/>
      <c r="B12" s="94"/>
      <c r="C12" s="94"/>
      <c r="D12" s="94"/>
      <c r="E12" s="95" t="s">
        <v>51</v>
      </c>
      <c r="F12" s="88" t="s">
        <v>52</v>
      </c>
      <c r="G12" s="88" t="s">
        <v>53</v>
      </c>
      <c r="H12" s="88" t="s">
        <v>54</v>
      </c>
      <c r="I12" s="88" t="s">
        <v>55</v>
      </c>
      <c r="J12" s="89" t="s">
        <v>0</v>
      </c>
      <c r="K12"/>
      <c r="L12"/>
      <c r="M12"/>
      <c r="N12"/>
      <c r="P12"/>
      <c r="Q12"/>
      <c r="S12"/>
      <c r="T12"/>
      <c r="U12"/>
      <c r="V12"/>
      <c r="W12"/>
      <c r="X12"/>
      <c r="Y12"/>
      <c r="Z12"/>
      <c r="AA12"/>
      <c r="AB12"/>
      <c r="AC12"/>
      <c r="AD12"/>
      <c r="AE12"/>
      <c r="AF12"/>
      <c r="AG12"/>
      <c r="AH12"/>
      <c r="AI12"/>
      <c r="AJ12"/>
      <c r="AK12"/>
      <c r="AL12"/>
      <c r="AM12"/>
      <c r="AN12"/>
      <c r="AO12"/>
      <c r="AP12"/>
      <c r="AQ12"/>
      <c r="AR12"/>
      <c r="AS12"/>
      <c r="AT12"/>
      <c r="AU12"/>
      <c r="AV12"/>
      <c r="AW12"/>
      <c r="AX12"/>
    </row>
    <row r="13" spans="1:50" s="11" customFormat="1" ht="15" customHeight="1" x14ac:dyDescent="0.25">
      <c r="A13" s="12" t="s">
        <v>1</v>
      </c>
      <c r="B13" s="96" t="s">
        <v>60</v>
      </c>
      <c r="J13" s="82"/>
      <c r="K13"/>
      <c r="L13"/>
      <c r="M13"/>
      <c r="N13"/>
      <c r="O13"/>
      <c r="P13"/>
      <c r="Q13"/>
      <c r="S13"/>
      <c r="T13"/>
      <c r="U13"/>
      <c r="V13"/>
      <c r="W13"/>
      <c r="X13"/>
      <c r="Y13"/>
      <c r="Z13"/>
      <c r="AA13"/>
      <c r="AB13"/>
      <c r="AC13"/>
      <c r="AD13"/>
      <c r="AE13"/>
      <c r="AF13"/>
      <c r="AG13"/>
      <c r="AH13"/>
      <c r="AI13"/>
      <c r="AJ13"/>
      <c r="AK13"/>
      <c r="AL13"/>
      <c r="AM13"/>
      <c r="AN13"/>
      <c r="AO13"/>
      <c r="AP13"/>
      <c r="AQ13"/>
      <c r="AR13"/>
      <c r="AS13"/>
      <c r="AT13"/>
      <c r="AU13"/>
      <c r="AV13"/>
      <c r="AW13"/>
      <c r="AX13"/>
    </row>
    <row r="14" spans="1:50" ht="12.75" customHeight="1" x14ac:dyDescent="0.25">
      <c r="A14" s="32"/>
      <c r="B14" s="41" t="s">
        <v>50</v>
      </c>
      <c r="C14" s="54" t="s">
        <v>19</v>
      </c>
      <c r="D14" s="97"/>
      <c r="E14" s="1">
        <v>0</v>
      </c>
      <c r="F14" s="2" cm="1">
        <f t="array" aca="1" ref="F14" ca="1">ROUND(INDIRECT(ADDRESS(ROW(),COLUMN()-1))*(1+$J$9),0)</f>
        <v>0</v>
      </c>
      <c r="G14" s="2" cm="1">
        <f t="array" aca="1" ref="G14" ca="1">ROUND(INDIRECT(ADDRESS(ROW(),COLUMN()-1))*(1+$J$9),0)</f>
        <v>0</v>
      </c>
      <c r="H14" s="2" cm="1">
        <f t="array" aca="1" ref="H14" ca="1">ROUND(INDIRECT(ADDRESS(ROW(),COLUMN()-1))*(1+$J$9),0)</f>
        <v>0</v>
      </c>
      <c r="I14" s="2" cm="1">
        <f t="array" aca="1" ref="I14" ca="1">ROUND(INDIRECT(ADDRESS(ROW(),COLUMN()-1))*(1+$J$9),0)</f>
        <v>0</v>
      </c>
      <c r="J14" s="14">
        <f ca="1">SUM(E14:INDIRECT(ADDRESS(ROW(),COLUMN()-1)))</f>
        <v>0</v>
      </c>
      <c r="K14" s="15"/>
    </row>
    <row r="15" spans="1:50" ht="12.75" customHeight="1" x14ac:dyDescent="0.25">
      <c r="A15" s="12"/>
      <c r="B15" s="92"/>
      <c r="C15" s="42" t="s">
        <v>20</v>
      </c>
      <c r="D15" s="43">
        <f>$J$4</f>
        <v>0.40889999999999999</v>
      </c>
      <c r="E15" s="66">
        <f>ROUND(E14*$D15,0)</f>
        <v>0</v>
      </c>
      <c r="F15" s="66">
        <f ca="1">ROUND(F14*$D15,0)</f>
        <v>0</v>
      </c>
      <c r="G15" s="66">
        <f ca="1">ROUND(G14*$D15,0)</f>
        <v>0</v>
      </c>
      <c r="H15" s="66">
        <f ca="1">ROUND(H14*$D15,0)</f>
        <v>0</v>
      </c>
      <c r="I15" s="66">
        <f ca="1">ROUND(I14*$D15,0)</f>
        <v>0</v>
      </c>
      <c r="J15" s="67">
        <f ca="1">SUM(E15:INDIRECT(ADDRESS(ROW(),COLUMN()-1)))</f>
        <v>0</v>
      </c>
      <c r="K15" s="15"/>
    </row>
    <row r="16" spans="1:50" ht="12.75" customHeight="1" x14ac:dyDescent="0.25">
      <c r="A16" s="12"/>
      <c r="B16" s="41" t="s">
        <v>46</v>
      </c>
      <c r="C16" s="54" t="s">
        <v>19</v>
      </c>
      <c r="D16" s="97"/>
      <c r="E16" s="1">
        <v>0</v>
      </c>
      <c r="F16" s="2" cm="1">
        <f t="array" aca="1" ref="F16" ca="1">ROUND(INDIRECT(ADDRESS(ROW(),COLUMN()-1))*(1+$J$9),0)</f>
        <v>0</v>
      </c>
      <c r="G16" s="2" cm="1">
        <f t="array" aca="1" ref="G16" ca="1">ROUND(INDIRECT(ADDRESS(ROW(),COLUMN()-1))*(1+$J$9),0)</f>
        <v>0</v>
      </c>
      <c r="H16" s="2" cm="1">
        <f t="array" aca="1" ref="H16" ca="1">ROUND(INDIRECT(ADDRESS(ROW(),COLUMN()-1))*(1+$J$9),0)</f>
        <v>0</v>
      </c>
      <c r="I16" s="2" cm="1">
        <f t="array" aca="1" ref="I16" ca="1">ROUND(INDIRECT(ADDRESS(ROW(),COLUMN()-1))*(1+$J$9),0)</f>
        <v>0</v>
      </c>
      <c r="J16" s="14">
        <f ca="1">SUM(E16:INDIRECT(ADDRESS(ROW(),COLUMN()-1)))</f>
        <v>0</v>
      </c>
      <c r="K16" s="15"/>
    </row>
    <row r="17" spans="1:50" ht="12.75" customHeight="1" x14ac:dyDescent="0.25">
      <c r="A17" s="12"/>
      <c r="B17" s="92"/>
      <c r="C17" s="42" t="s">
        <v>20</v>
      </c>
      <c r="D17" s="43">
        <f>$J$4</f>
        <v>0.40889999999999999</v>
      </c>
      <c r="E17" s="66">
        <f>ROUND(E16*$D17,0)</f>
        <v>0</v>
      </c>
      <c r="F17" s="66">
        <f t="shared" ref="F17:F23" ca="1" si="0">ROUND(F16*$D17,0)</f>
        <v>0</v>
      </c>
      <c r="G17" s="66">
        <f t="shared" ref="G17:G23" ca="1" si="1">ROUND(G16*$D17,0)</f>
        <v>0</v>
      </c>
      <c r="H17" s="66">
        <f t="shared" ref="H17:H23" ca="1" si="2">ROUND(H16*$D17,0)</f>
        <v>0</v>
      </c>
      <c r="I17" s="66">
        <f t="shared" ref="I17:I23" ca="1" si="3">ROUND(I16*$D17,0)</f>
        <v>0</v>
      </c>
      <c r="J17" s="67">
        <f ca="1">SUM(E17:INDIRECT(ADDRESS(ROW(),COLUMN()-1)))</f>
        <v>0</v>
      </c>
      <c r="K17" s="15"/>
    </row>
    <row r="18" spans="1:50" ht="12.75" customHeight="1" x14ac:dyDescent="0.25">
      <c r="A18" s="12"/>
      <c r="B18" s="41" t="s">
        <v>47</v>
      </c>
      <c r="C18" s="54" t="s">
        <v>19</v>
      </c>
      <c r="D18" s="97"/>
      <c r="E18" s="1">
        <v>0</v>
      </c>
      <c r="F18" s="2" cm="1">
        <f t="array" aca="1" ref="F18" ca="1">ROUND(INDIRECT(ADDRESS(ROW(),COLUMN()-1))*(1+$J$9),0)</f>
        <v>0</v>
      </c>
      <c r="G18" s="2" cm="1">
        <f t="array" aca="1" ref="G18" ca="1">ROUND(INDIRECT(ADDRESS(ROW(),COLUMN()-1))*(1+$J$9),0)</f>
        <v>0</v>
      </c>
      <c r="H18" s="2" cm="1">
        <f t="array" aca="1" ref="H18" ca="1">ROUND(INDIRECT(ADDRESS(ROW(),COLUMN()-1))*(1+$J$9),0)</f>
        <v>0</v>
      </c>
      <c r="I18" s="2" cm="1">
        <f t="array" aca="1" ref="I18" ca="1">ROUND(INDIRECT(ADDRESS(ROW(),COLUMN()-1))*(1+$J$9),0)</f>
        <v>0</v>
      </c>
      <c r="J18" s="14">
        <f ca="1">SUM(E18:INDIRECT(ADDRESS(ROW(),COLUMN()-1)))</f>
        <v>0</v>
      </c>
      <c r="K18" s="15"/>
    </row>
    <row r="19" spans="1:50" ht="12.75" customHeight="1" x14ac:dyDescent="0.25">
      <c r="A19" s="12"/>
      <c r="B19" s="92"/>
      <c r="C19" s="42" t="s">
        <v>20</v>
      </c>
      <c r="D19" s="43">
        <f>$J$4</f>
        <v>0.40889999999999999</v>
      </c>
      <c r="E19" s="66">
        <f>ROUND(E18*$D19,0)</f>
        <v>0</v>
      </c>
      <c r="F19" s="66">
        <f t="shared" ca="1" si="0"/>
        <v>0</v>
      </c>
      <c r="G19" s="66">
        <f t="shared" ca="1" si="1"/>
        <v>0</v>
      </c>
      <c r="H19" s="66">
        <f t="shared" ca="1" si="2"/>
        <v>0</v>
      </c>
      <c r="I19" s="66">
        <f t="shared" ca="1" si="3"/>
        <v>0</v>
      </c>
      <c r="J19" s="67">
        <f ca="1">SUM(E19:INDIRECT(ADDRESS(ROW(),COLUMN()-1)))</f>
        <v>0</v>
      </c>
      <c r="K19" s="15"/>
    </row>
    <row r="20" spans="1:50" ht="12.75" customHeight="1" x14ac:dyDescent="0.25">
      <c r="A20" s="12"/>
      <c r="B20" s="41" t="s">
        <v>48</v>
      </c>
      <c r="C20" s="54" t="s">
        <v>19</v>
      </c>
      <c r="D20" s="97"/>
      <c r="E20" s="1">
        <v>0</v>
      </c>
      <c r="F20" s="2" cm="1">
        <f t="array" aca="1" ref="F20" ca="1">ROUND(INDIRECT(ADDRESS(ROW(),COLUMN()-1))*(1+$J$9),0)</f>
        <v>0</v>
      </c>
      <c r="G20" s="2" cm="1">
        <f t="array" aca="1" ref="G20" ca="1">ROUND(INDIRECT(ADDRESS(ROW(),COLUMN()-1))*(1+$J$9),0)</f>
        <v>0</v>
      </c>
      <c r="H20" s="2" cm="1">
        <f t="array" aca="1" ref="H20" ca="1">ROUND(INDIRECT(ADDRESS(ROW(),COLUMN()-1))*(1+$J$9),0)</f>
        <v>0</v>
      </c>
      <c r="I20" s="2" cm="1">
        <f t="array" aca="1" ref="I20" ca="1">ROUND(INDIRECT(ADDRESS(ROW(),COLUMN()-1))*(1+$J$9),0)</f>
        <v>0</v>
      </c>
      <c r="J20" s="14">
        <f ca="1">SUM(E20:INDIRECT(ADDRESS(ROW(),COLUMN()-1)))</f>
        <v>0</v>
      </c>
      <c r="K20" s="15"/>
    </row>
    <row r="21" spans="1:50" ht="12.75" customHeight="1" x14ac:dyDescent="0.25">
      <c r="A21" s="12"/>
      <c r="B21" s="92"/>
      <c r="C21" s="42" t="s">
        <v>20</v>
      </c>
      <c r="D21" s="43">
        <f>$J$4</f>
        <v>0.40889999999999999</v>
      </c>
      <c r="E21" s="66">
        <f>ROUND(E20*$D21,0)</f>
        <v>0</v>
      </c>
      <c r="F21" s="66">
        <f t="shared" ca="1" si="0"/>
        <v>0</v>
      </c>
      <c r="G21" s="66">
        <f t="shared" ca="1" si="1"/>
        <v>0</v>
      </c>
      <c r="H21" s="66">
        <f t="shared" ca="1" si="2"/>
        <v>0</v>
      </c>
      <c r="I21" s="66">
        <f t="shared" ca="1" si="3"/>
        <v>0</v>
      </c>
      <c r="J21" s="67">
        <f ca="1">SUM(E21:INDIRECT(ADDRESS(ROW(),COLUMN()-1)))</f>
        <v>0</v>
      </c>
      <c r="K21" s="15"/>
    </row>
    <row r="22" spans="1:50" ht="12.75" customHeight="1" x14ac:dyDescent="0.25">
      <c r="A22" s="12"/>
      <c r="B22" s="41" t="s">
        <v>49</v>
      </c>
      <c r="C22" s="54" t="s">
        <v>19</v>
      </c>
      <c r="D22" s="97"/>
      <c r="E22" s="1">
        <v>0</v>
      </c>
      <c r="F22" s="2" cm="1">
        <f t="array" aca="1" ref="F22" ca="1">ROUND(INDIRECT(ADDRESS(ROW(),COLUMN()-1))*(1+$J$9),0)</f>
        <v>0</v>
      </c>
      <c r="G22" s="2" cm="1">
        <f t="array" aca="1" ref="G22" ca="1">ROUND(INDIRECT(ADDRESS(ROW(),COLUMN()-1))*(1+$J$9),0)</f>
        <v>0</v>
      </c>
      <c r="H22" s="2" cm="1">
        <f t="array" aca="1" ref="H22" ca="1">ROUND(INDIRECT(ADDRESS(ROW(),COLUMN()-1))*(1+$J$9),0)</f>
        <v>0</v>
      </c>
      <c r="I22" s="2" cm="1">
        <f t="array" aca="1" ref="I22" ca="1">ROUND(INDIRECT(ADDRESS(ROW(),COLUMN()-1))*(1+$J$9),0)</f>
        <v>0</v>
      </c>
      <c r="J22" s="14">
        <f ca="1">SUM(E22:INDIRECT(ADDRESS(ROW(),COLUMN()-1)))</f>
        <v>0</v>
      </c>
      <c r="K22" s="15"/>
    </row>
    <row r="23" spans="1:50" ht="12.75" customHeight="1" x14ac:dyDescent="0.25">
      <c r="A23" s="12"/>
      <c r="B23" s="92"/>
      <c r="C23" s="42" t="s">
        <v>20</v>
      </c>
      <c r="D23" s="43">
        <f>$J$4</f>
        <v>0.40889999999999999</v>
      </c>
      <c r="E23" s="66">
        <f>ROUND(E22*$D23,0)</f>
        <v>0</v>
      </c>
      <c r="F23" s="66">
        <f t="shared" ca="1" si="0"/>
        <v>0</v>
      </c>
      <c r="G23" s="66">
        <f t="shared" ca="1" si="1"/>
        <v>0</v>
      </c>
      <c r="H23" s="66">
        <f t="shared" ca="1" si="2"/>
        <v>0</v>
      </c>
      <c r="I23" s="66">
        <f t="shared" ca="1" si="3"/>
        <v>0</v>
      </c>
      <c r="J23" s="67">
        <f ca="1">SUM(E23:INDIRECT(ADDRESS(ROW(),COLUMN()-1)))</f>
        <v>0</v>
      </c>
      <c r="K23" s="15"/>
    </row>
    <row r="24" spans="1:50" ht="12.75" customHeight="1" x14ac:dyDescent="0.25">
      <c r="A24" s="12"/>
      <c r="B24" s="41" t="s">
        <v>21</v>
      </c>
      <c r="C24" s="54" t="s">
        <v>19</v>
      </c>
      <c r="D24" s="97"/>
      <c r="E24" s="1">
        <v>0</v>
      </c>
      <c r="F24" s="2" cm="1">
        <f t="array" aca="1" ref="F24" ca="1">ROUND(INDIRECT(ADDRESS(ROW(),COLUMN()-1))*(1+$J$9),0)</f>
        <v>0</v>
      </c>
      <c r="G24" s="2" cm="1">
        <f t="array" aca="1" ref="G24" ca="1">ROUND(INDIRECT(ADDRESS(ROW(),COLUMN()-1))*(1+$J$9),0)</f>
        <v>0</v>
      </c>
      <c r="H24" s="2" cm="1">
        <f t="array" aca="1" ref="H24" ca="1">ROUND(INDIRECT(ADDRESS(ROW(),COLUMN()-1))*(1+$J$9),0)</f>
        <v>0</v>
      </c>
      <c r="I24" s="2" cm="1">
        <f t="array" aca="1" ref="I24" ca="1">ROUND(INDIRECT(ADDRESS(ROW(),COLUMN()-1))*(1+$J$9),0)</f>
        <v>0</v>
      </c>
      <c r="J24" s="14">
        <f ca="1">SUM(E24:INDIRECT(ADDRESS(ROW(),COLUMN()-1)))</f>
        <v>0</v>
      </c>
      <c r="K24" s="15"/>
    </row>
    <row r="25" spans="1:50" ht="12.6" customHeight="1" x14ac:dyDescent="0.25">
      <c r="A25" s="12"/>
      <c r="B25" s="92"/>
      <c r="C25" s="42" t="s">
        <v>20</v>
      </c>
      <c r="D25" s="43">
        <f>$J$4</f>
        <v>0.40889999999999999</v>
      </c>
      <c r="E25" s="66">
        <f>ROUND(E24*$D25,0)</f>
        <v>0</v>
      </c>
      <c r="F25" s="66">
        <f ca="1">ROUND(F24*$D25,0)</f>
        <v>0</v>
      </c>
      <c r="G25" s="66">
        <f ca="1">ROUND(G24*$D25,0)</f>
        <v>0</v>
      </c>
      <c r="H25" s="66">
        <f ca="1">ROUND(H24*$D25,0)</f>
        <v>0</v>
      </c>
      <c r="I25" s="66">
        <f ca="1">ROUND(I24*$D25,0)</f>
        <v>0</v>
      </c>
      <c r="J25" s="67">
        <f ca="1">SUM(E25:INDIRECT(ADDRESS(ROW(),COLUMN()-1)))</f>
        <v>0</v>
      </c>
      <c r="K25" s="15"/>
    </row>
    <row r="26" spans="1:50" ht="4.5" customHeight="1" x14ac:dyDescent="0.25">
      <c r="A26" s="12"/>
      <c r="C26" s="13"/>
      <c r="D26" s="34"/>
      <c r="E26" s="5"/>
      <c r="F26" s="5"/>
      <c r="G26" s="5"/>
      <c r="H26" s="5"/>
      <c r="I26" s="5"/>
      <c r="J26" s="14"/>
      <c r="K26" s="15"/>
    </row>
    <row r="27" spans="1:50" ht="12.75" customHeight="1" x14ac:dyDescent="0.25">
      <c r="A27" s="12"/>
      <c r="B27" s="78" t="s">
        <v>65</v>
      </c>
      <c r="C27" s="57" t="s">
        <v>19</v>
      </c>
      <c r="D27" s="34"/>
      <c r="E27" s="5">
        <f t="shared" ref="E27:I28" si="4">SUMIF($C$14:$C$26,$C27,E$14:E$26)</f>
        <v>0</v>
      </c>
      <c r="F27" s="5">
        <f t="shared" ca="1" si="4"/>
        <v>0</v>
      </c>
      <c r="G27" s="5">
        <f t="shared" ca="1" si="4"/>
        <v>0</v>
      </c>
      <c r="H27" s="5">
        <f t="shared" ca="1" si="4"/>
        <v>0</v>
      </c>
      <c r="I27" s="5">
        <f t="shared" ca="1" si="4"/>
        <v>0</v>
      </c>
      <c r="J27" s="14">
        <f ca="1">SUM(E27:INDIRECT(ADDRESS(ROW(),COLUMN()-1)))</f>
        <v>0</v>
      </c>
      <c r="K27" s="15"/>
    </row>
    <row r="28" spans="1:50" s="18" customFormat="1" ht="12.75" customHeight="1" x14ac:dyDescent="0.25">
      <c r="A28" s="16"/>
      <c r="C28" s="58" t="s">
        <v>20</v>
      </c>
      <c r="D28" s="80"/>
      <c r="E28" s="87">
        <f t="shared" si="4"/>
        <v>0</v>
      </c>
      <c r="F28" s="87">
        <f t="shared" ca="1" si="4"/>
        <v>0</v>
      </c>
      <c r="G28" s="87">
        <f t="shared" ca="1" si="4"/>
        <v>0</v>
      </c>
      <c r="H28" s="87">
        <f t="shared" ca="1" si="4"/>
        <v>0</v>
      </c>
      <c r="I28" s="87">
        <f t="shared" ca="1" si="4"/>
        <v>0</v>
      </c>
      <c r="J28" s="72">
        <f ca="1">SUM(E28:INDIRECT(ADDRESS(ROW(),COLUMN()-1)))</f>
        <v>0</v>
      </c>
      <c r="K28" s="65"/>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row>
    <row r="29" spans="1:50" s="18" customFormat="1" ht="12.75" customHeight="1" x14ac:dyDescent="0.25">
      <c r="A29" s="16"/>
      <c r="C29" s="57" t="s">
        <v>0</v>
      </c>
      <c r="D29" s="59"/>
      <c r="E29" s="21">
        <f>SUM(E27:E28)</f>
        <v>0</v>
      </c>
      <c r="F29" s="21">
        <f ca="1">SUM(F27:F28)</f>
        <v>0</v>
      </c>
      <c r="G29" s="21">
        <f ca="1">SUM(G27:G28)</f>
        <v>0</v>
      </c>
      <c r="H29" s="21">
        <f ca="1">SUM(H27:H28)</f>
        <v>0</v>
      </c>
      <c r="I29" s="21">
        <f ca="1">SUM(I27:I28)</f>
        <v>0</v>
      </c>
      <c r="J29" s="19">
        <f ca="1">SUM(E29:INDIRECT(ADDRESS(ROW(),COLUMN()-1)))</f>
        <v>0</v>
      </c>
      <c r="K29" s="65"/>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row>
    <row r="30" spans="1:50" ht="12.6" customHeight="1" x14ac:dyDescent="0.25">
      <c r="A30" s="12" t="s">
        <v>2</v>
      </c>
      <c r="B30" s="56" t="s">
        <v>61</v>
      </c>
      <c r="E30" s="5"/>
      <c r="F30" s="5"/>
      <c r="G30" s="5"/>
      <c r="H30" s="5"/>
      <c r="I30" s="5"/>
      <c r="J30" s="14"/>
    </row>
    <row r="31" spans="1:50" ht="12.75" customHeight="1" x14ac:dyDescent="0.25">
      <c r="A31" s="12"/>
      <c r="B31" s="41" t="s">
        <v>82</v>
      </c>
      <c r="C31" s="54" t="s">
        <v>19</v>
      </c>
      <c r="D31" s="97"/>
      <c r="E31" s="2">
        <v>0</v>
      </c>
      <c r="F31" s="2" cm="1">
        <f t="array" aca="1" ref="F31" ca="1">ROUND(INDIRECT(ADDRESS(ROW(),COLUMN()-1))*(1+$J$9),0)</f>
        <v>0</v>
      </c>
      <c r="G31" s="2" cm="1">
        <f t="array" aca="1" ref="G31" ca="1">ROUND(INDIRECT(ADDRESS(ROW(),COLUMN()-1))*(1+$J$9),0)</f>
        <v>0</v>
      </c>
      <c r="H31" s="2" cm="1">
        <f t="array" aca="1" ref="H31" ca="1">ROUND(INDIRECT(ADDRESS(ROW(),COLUMN()-1))*(1+$J$9),0)</f>
        <v>0</v>
      </c>
      <c r="I31" s="2" cm="1">
        <f t="array" aca="1" ref="I31" ca="1">ROUND(INDIRECT(ADDRESS(ROW(),COLUMN()-1))*(1+$J$9),0)</f>
        <v>0</v>
      </c>
      <c r="J31" s="14">
        <f ca="1">SUM(E31:INDIRECT(ADDRESS(ROW(),COLUMN()-1)))</f>
        <v>0</v>
      </c>
    </row>
    <row r="32" spans="1:50" ht="12.75" customHeight="1" x14ac:dyDescent="0.25">
      <c r="A32" s="12"/>
      <c r="B32" s="92"/>
      <c r="C32" s="42" t="s">
        <v>20</v>
      </c>
      <c r="D32" s="43">
        <f>$J$4</f>
        <v>0.40889999999999999</v>
      </c>
      <c r="E32" s="66">
        <f>ROUND(E31*$D32,0)</f>
        <v>0</v>
      </c>
      <c r="F32" s="66">
        <f ca="1">ROUND(F31*$D32,0)</f>
        <v>0</v>
      </c>
      <c r="G32" s="66">
        <f ca="1">ROUND(G31*$D32,0)</f>
        <v>0</v>
      </c>
      <c r="H32" s="66">
        <f ca="1">ROUND(H31*$D32,0)</f>
        <v>0</v>
      </c>
      <c r="I32" s="66">
        <f ca="1">ROUND(I31*$D32,0)</f>
        <v>0</v>
      </c>
      <c r="J32" s="67">
        <f ca="1">SUM(E32:INDIRECT(ADDRESS(ROW(),COLUMN()-1)))</f>
        <v>0</v>
      </c>
    </row>
    <row r="33" spans="1:12" ht="12.75" customHeight="1" x14ac:dyDescent="0.25">
      <c r="A33" s="12"/>
      <c r="B33" s="41" t="s">
        <v>22</v>
      </c>
      <c r="C33" s="54" t="s">
        <v>19</v>
      </c>
      <c r="D33" s="97"/>
      <c r="E33" s="2">
        <v>0</v>
      </c>
      <c r="F33" s="2" cm="1">
        <f t="array" aca="1" ref="F33" ca="1">ROUND(INDIRECT(ADDRESS(ROW(),COLUMN()-1))*(1+$J$9),0)</f>
        <v>0</v>
      </c>
      <c r="G33" s="2" cm="1">
        <f t="array" aca="1" ref="G33" ca="1">ROUND(INDIRECT(ADDRESS(ROW(),COLUMN()-1))*(1+$J$9),0)</f>
        <v>0</v>
      </c>
      <c r="H33" s="2" cm="1">
        <f t="array" aca="1" ref="H33" ca="1">ROUND(INDIRECT(ADDRESS(ROW(),COLUMN()-1))*(1+$J$9),0)</f>
        <v>0</v>
      </c>
      <c r="I33" s="2" cm="1">
        <f t="array" aca="1" ref="I33" ca="1">ROUND(INDIRECT(ADDRESS(ROW(),COLUMN()-1))*(1+$J$9),0)</f>
        <v>0</v>
      </c>
      <c r="J33" s="14">
        <f ca="1">SUM(E33:INDIRECT(ADDRESS(ROW(),COLUMN()-1)))</f>
        <v>0</v>
      </c>
      <c r="K33" s="15"/>
      <c r="L33" s="123"/>
    </row>
    <row r="34" spans="1:12" ht="12.75" customHeight="1" x14ac:dyDescent="0.25">
      <c r="A34" s="12"/>
      <c r="B34" s="92"/>
      <c r="C34" s="42" t="s">
        <v>20</v>
      </c>
      <c r="D34" s="43">
        <f>$J$4</f>
        <v>0.40889999999999999</v>
      </c>
      <c r="E34" s="66">
        <f>ROUND(E33*$D34,0)</f>
        <v>0</v>
      </c>
      <c r="F34" s="66">
        <f ca="1">ROUND(F33*$D34,0)</f>
        <v>0</v>
      </c>
      <c r="G34" s="66">
        <f ca="1">ROUND(G33*$D34,0)</f>
        <v>0</v>
      </c>
      <c r="H34" s="66">
        <f ca="1">ROUND(H33*$D34,0)</f>
        <v>0</v>
      </c>
      <c r="I34" s="66">
        <f ca="1">ROUND(I33*$D34,0)</f>
        <v>0</v>
      </c>
      <c r="J34" s="67">
        <f ca="1">SUM(E34:INDIRECT(ADDRESS(ROW(),COLUMN()-1)))</f>
        <v>0</v>
      </c>
      <c r="K34" s="15"/>
    </row>
    <row r="35" spans="1:12" ht="12.75" customHeight="1" x14ac:dyDescent="0.25">
      <c r="A35" s="12"/>
      <c r="B35" s="41" t="s">
        <v>81</v>
      </c>
      <c r="C35" s="54" t="s">
        <v>19</v>
      </c>
      <c r="D35" s="97"/>
      <c r="E35" s="2">
        <v>0</v>
      </c>
      <c r="F35" s="2" cm="1">
        <f t="array" aca="1" ref="F35" ca="1">ROUND(INDIRECT(ADDRESS(ROW(),COLUMN()-1))*(1+$J$9),0)</f>
        <v>0</v>
      </c>
      <c r="G35" s="2" cm="1">
        <f t="array" aca="1" ref="G35" ca="1">ROUND(INDIRECT(ADDRESS(ROW(),COLUMN()-1))*(1+$J$9),0)</f>
        <v>0</v>
      </c>
      <c r="H35" s="2" cm="1">
        <f t="array" aca="1" ref="H35" ca="1">ROUND(INDIRECT(ADDRESS(ROW(),COLUMN()-1))*(1+$J$9),0)</f>
        <v>0</v>
      </c>
      <c r="I35" s="2" cm="1">
        <f t="array" aca="1" ref="I35" ca="1">ROUND(INDIRECT(ADDRESS(ROW(),COLUMN()-1))*(1+$J$9),0)</f>
        <v>0</v>
      </c>
      <c r="J35" s="14">
        <f ca="1">SUM(E35:INDIRECT(ADDRESS(ROW(),COLUMN()-1)))</f>
        <v>0</v>
      </c>
    </row>
    <row r="36" spans="1:12" ht="12.75" customHeight="1" x14ac:dyDescent="0.25">
      <c r="A36" s="12"/>
      <c r="B36" s="92" t="s">
        <v>90</v>
      </c>
      <c r="C36" s="42" t="s">
        <v>20</v>
      </c>
      <c r="D36" s="43">
        <f>$J$5</f>
        <v>8.5500000000000007E-2</v>
      </c>
      <c r="E36" s="66">
        <f>ROUND(E35*$D36,0)</f>
        <v>0</v>
      </c>
      <c r="F36" s="66">
        <f ca="1">ROUND(F35*$D36,0)</f>
        <v>0</v>
      </c>
      <c r="G36" s="66">
        <f ca="1">ROUND(G35*$D36,0)</f>
        <v>0</v>
      </c>
      <c r="H36" s="66">
        <f ca="1">ROUND(H35*$D36,0)</f>
        <v>0</v>
      </c>
      <c r="I36" s="66">
        <f ca="1">ROUND(I35*$D36,0)</f>
        <v>0</v>
      </c>
      <c r="J36" s="67">
        <f ca="1">SUM(E36:INDIRECT(ADDRESS(ROW(),COLUMN()-1)))</f>
        <v>0</v>
      </c>
    </row>
    <row r="37" spans="1:12" ht="12.75" customHeight="1" x14ac:dyDescent="0.25">
      <c r="A37" s="12"/>
      <c r="B37" s="41" t="s">
        <v>81</v>
      </c>
      <c r="C37" s="54" t="s">
        <v>19</v>
      </c>
      <c r="D37" s="97"/>
      <c r="E37" s="2">
        <v>0</v>
      </c>
      <c r="F37" s="2" cm="1">
        <f t="array" aca="1" ref="F37" ca="1">ROUND(INDIRECT(ADDRESS(ROW(),COLUMN()-1))*(1+$J$9),0)</f>
        <v>0</v>
      </c>
      <c r="G37" s="2" cm="1">
        <f t="array" aca="1" ref="G37" ca="1">ROUND(INDIRECT(ADDRESS(ROW(),COLUMN()-1))*(1+$J$9),0)</f>
        <v>0</v>
      </c>
      <c r="H37" s="2" cm="1">
        <f t="array" aca="1" ref="H37" ca="1">ROUND(INDIRECT(ADDRESS(ROW(),COLUMN()-1))*(1+$J$9),0)</f>
        <v>0</v>
      </c>
      <c r="I37" s="2" cm="1">
        <f t="array" aca="1" ref="I37" ca="1">ROUND(INDIRECT(ADDRESS(ROW(),COLUMN()-1))*(1+$J$9),0)</f>
        <v>0</v>
      </c>
      <c r="J37" s="14">
        <f ca="1">SUM(E37:INDIRECT(ADDRESS(ROW(),COLUMN()-1)))</f>
        <v>0</v>
      </c>
      <c r="K37" s="123"/>
    </row>
    <row r="38" spans="1:12" ht="12.75" customHeight="1" x14ac:dyDescent="0.25">
      <c r="A38" s="12"/>
      <c r="B38" s="92" t="s">
        <v>92</v>
      </c>
      <c r="C38" s="42" t="s">
        <v>20</v>
      </c>
      <c r="D38" s="43">
        <f>+J6</f>
        <v>0.16200000000000001</v>
      </c>
      <c r="E38" s="66">
        <f>ROUND(E37*$D38,0)</f>
        <v>0</v>
      </c>
      <c r="F38" s="66">
        <f ca="1">ROUND(F37*$D38,0)</f>
        <v>0</v>
      </c>
      <c r="G38" s="66">
        <f ca="1">ROUND(G37*$D38,0)</f>
        <v>0</v>
      </c>
      <c r="H38" s="66">
        <f ca="1">ROUND(H37*$D38,0)</f>
        <v>0</v>
      </c>
      <c r="I38" s="66">
        <f ca="1">ROUND(I37*$D38,0)</f>
        <v>0</v>
      </c>
      <c r="J38" s="67">
        <f ca="1">SUM(E38:INDIRECT(ADDRESS(ROW(),COLUMN()-1)))</f>
        <v>0</v>
      </c>
    </row>
    <row r="39" spans="1:12" ht="12.75" customHeight="1" x14ac:dyDescent="0.25">
      <c r="A39" s="12"/>
      <c r="B39" s="41" t="s">
        <v>23</v>
      </c>
      <c r="C39" s="54" t="s">
        <v>19</v>
      </c>
      <c r="D39" s="97"/>
      <c r="E39" s="2">
        <v>0</v>
      </c>
      <c r="F39" s="2" cm="1">
        <f t="array" aca="1" ref="F39" ca="1">ROUND(INDIRECT(ADDRESS(ROW(),COLUMN()-1))*(1+$J$9),0)</f>
        <v>0</v>
      </c>
      <c r="G39" s="2" cm="1">
        <f t="array" aca="1" ref="G39" ca="1">ROUND(INDIRECT(ADDRESS(ROW(),COLUMN()-1))*(1+$J$9),0)</f>
        <v>0</v>
      </c>
      <c r="H39" s="2" cm="1">
        <f t="array" aca="1" ref="H39" ca="1">ROUND(INDIRECT(ADDRESS(ROW(),COLUMN()-1))*(1+$J$9),0)</f>
        <v>0</v>
      </c>
      <c r="I39" s="2" cm="1">
        <f t="array" aca="1" ref="I39" ca="1">ROUND(INDIRECT(ADDRESS(ROW(),COLUMN()-1))*(1+$J$9),0)</f>
        <v>0</v>
      </c>
      <c r="J39" s="14">
        <f ca="1">SUM(E39:INDIRECT(ADDRESS(ROW(),COLUMN()-1)))</f>
        <v>0</v>
      </c>
    </row>
    <row r="40" spans="1:12" ht="12.75" customHeight="1" x14ac:dyDescent="0.25">
      <c r="A40" s="12"/>
      <c r="B40" s="92" t="s">
        <v>90</v>
      </c>
      <c r="C40" s="42" t="s">
        <v>20</v>
      </c>
      <c r="D40" s="43">
        <f>$J$7</f>
        <v>1E-4</v>
      </c>
      <c r="E40" s="66">
        <f>ROUND(E39*$D40,0)</f>
        <v>0</v>
      </c>
      <c r="F40" s="66">
        <f ca="1">ROUND(F39*$D40,0)</f>
        <v>0</v>
      </c>
      <c r="G40" s="66">
        <f ca="1">ROUND(G39*$D40,0)</f>
        <v>0</v>
      </c>
      <c r="H40" s="66">
        <f ca="1">ROUND(H39*$D40,0)</f>
        <v>0</v>
      </c>
      <c r="I40" s="66">
        <f ca="1">ROUND(I39*$D40,0)</f>
        <v>0</v>
      </c>
      <c r="J40" s="67">
        <f ca="1">SUM(E40:INDIRECT(ADDRESS(ROW(),COLUMN()-1)))</f>
        <v>0</v>
      </c>
    </row>
    <row r="41" spans="1:12" x14ac:dyDescent="0.25">
      <c r="A41" s="12"/>
      <c r="B41" s="41" t="s">
        <v>23</v>
      </c>
      <c r="C41" s="54" t="s">
        <v>19</v>
      </c>
      <c r="D41" s="97"/>
      <c r="E41" s="2">
        <v>0</v>
      </c>
      <c r="F41" s="2" cm="1">
        <f t="array" aca="1" ref="F41" ca="1">ROUND(INDIRECT(ADDRESS(ROW(),COLUMN()-1))*(1+$J$9),0)</f>
        <v>0</v>
      </c>
      <c r="G41" s="2" cm="1">
        <f t="array" aca="1" ref="G41" ca="1">ROUND(INDIRECT(ADDRESS(ROW(),COLUMN()-1))*(1+$J$9),0)</f>
        <v>0</v>
      </c>
      <c r="H41" s="2" cm="1">
        <f t="array" aca="1" ref="H41" ca="1">ROUND(INDIRECT(ADDRESS(ROW(),COLUMN()-1))*(1+$J$9),0)</f>
        <v>0</v>
      </c>
      <c r="I41" s="2" cm="1">
        <f t="array" aca="1" ref="I41" ca="1">ROUND(INDIRECT(ADDRESS(ROW(),COLUMN()-1))*(1+$J$9),0)</f>
        <v>0</v>
      </c>
      <c r="J41" s="14">
        <f ca="1">SUM(E41:INDIRECT(ADDRESS(ROW(),COLUMN()-1)))</f>
        <v>0</v>
      </c>
    </row>
    <row r="42" spans="1:12" x14ac:dyDescent="0.25">
      <c r="A42" s="12"/>
      <c r="B42" s="92" t="s">
        <v>91</v>
      </c>
      <c r="C42" s="42" t="s">
        <v>20</v>
      </c>
      <c r="D42" s="43">
        <f>$J$8</f>
        <v>7.6600000000000001E-2</v>
      </c>
      <c r="E42" s="66">
        <f>ROUND(E41*$D42,0)</f>
        <v>0</v>
      </c>
      <c r="F42" s="66">
        <f ca="1">ROUND(F41*$D42,0)</f>
        <v>0</v>
      </c>
      <c r="G42" s="66">
        <f ca="1">ROUND(G41*$D42,0)</f>
        <v>0</v>
      </c>
      <c r="H42" s="66">
        <f ca="1">ROUND(H41*$D42,0)</f>
        <v>0</v>
      </c>
      <c r="I42" s="66">
        <f ca="1">ROUND(I41*$D42,0)</f>
        <v>0</v>
      </c>
      <c r="J42" s="67">
        <f ca="1">SUM(E42:INDIRECT(ADDRESS(ROW(),COLUMN()-1)))</f>
        <v>0</v>
      </c>
    </row>
    <row r="43" spans="1:12" ht="12.75" customHeight="1" x14ac:dyDescent="0.25">
      <c r="A43" s="12"/>
      <c r="B43" s="41" t="s">
        <v>45</v>
      </c>
      <c r="C43" s="54" t="s">
        <v>19</v>
      </c>
      <c r="D43" s="97"/>
      <c r="E43" s="2">
        <v>0</v>
      </c>
      <c r="F43" s="2" cm="1">
        <f t="array" aca="1" ref="F43" ca="1">ROUND(INDIRECT(ADDRESS(ROW(),COLUMN()-1))*(1+$J$9),0)</f>
        <v>0</v>
      </c>
      <c r="G43" s="2" cm="1">
        <f t="array" aca="1" ref="G43" ca="1">ROUND(INDIRECT(ADDRESS(ROW(),COLUMN()-1))*(1+$J$9),0)</f>
        <v>0</v>
      </c>
      <c r="H43" s="2" cm="1">
        <f t="array" aca="1" ref="H43" ca="1">ROUND(INDIRECT(ADDRESS(ROW(),COLUMN()-1))*(1+$J$9),0)</f>
        <v>0</v>
      </c>
      <c r="I43" s="2" cm="1">
        <f t="array" aca="1" ref="I43" ca="1">ROUND(INDIRECT(ADDRESS(ROW(),COLUMN()-1))*(1+$J$9),0)</f>
        <v>0</v>
      </c>
      <c r="J43" s="14">
        <f ca="1">SUM(E43:INDIRECT(ADDRESS(ROW(),COLUMN()-1)))</f>
        <v>0</v>
      </c>
    </row>
    <row r="44" spans="1:12" ht="12.75" customHeight="1" x14ac:dyDescent="0.25">
      <c r="A44" s="12"/>
      <c r="B44" s="92"/>
      <c r="C44" s="42" t="s">
        <v>20</v>
      </c>
      <c r="D44" s="43">
        <f>$J$4</f>
        <v>0.40889999999999999</v>
      </c>
      <c r="E44" s="66">
        <f>ROUND(E43*$D44,0)</f>
        <v>0</v>
      </c>
      <c r="F44" s="66">
        <f ca="1">ROUND(F43*$D44,0)</f>
        <v>0</v>
      </c>
      <c r="G44" s="66">
        <f ca="1">ROUND(G43*$D44,0)</f>
        <v>0</v>
      </c>
      <c r="H44" s="66">
        <f ca="1">ROUND(H43*$D44,0)</f>
        <v>0</v>
      </c>
      <c r="I44" s="66">
        <f ca="1">ROUND(I43*$D44,0)</f>
        <v>0</v>
      </c>
      <c r="J44" s="67">
        <f ca="1">SUM(E44:INDIRECT(ADDRESS(ROW(),COLUMN()-1)))</f>
        <v>0</v>
      </c>
    </row>
    <row r="45" spans="1:12" x14ac:dyDescent="0.25">
      <c r="A45" s="12"/>
      <c r="B45" s="41" t="s">
        <v>85</v>
      </c>
      <c r="C45" s="54" t="s">
        <v>19</v>
      </c>
      <c r="D45" s="97"/>
      <c r="E45" s="2">
        <v>0</v>
      </c>
      <c r="F45" s="2" cm="1">
        <f t="array" aca="1" ref="F45" ca="1">ROUND(INDIRECT(ADDRESS(ROW(),COLUMN()-1))*(1+$J$9),0)</f>
        <v>0</v>
      </c>
      <c r="G45" s="2" cm="1">
        <f t="array" aca="1" ref="G45" ca="1">ROUND(INDIRECT(ADDRESS(ROW(),COLUMN()-1))*(1+$J$9),0)</f>
        <v>0</v>
      </c>
      <c r="H45" s="2" cm="1">
        <f t="array" aca="1" ref="H45" ca="1">ROUND(INDIRECT(ADDRESS(ROW(),COLUMN()-1))*(1+$J$9),0)</f>
        <v>0</v>
      </c>
      <c r="I45" s="2" cm="1">
        <f t="array" aca="1" ref="I45" ca="1">ROUND(INDIRECT(ADDRESS(ROW(),COLUMN()-1))*(1+$J$9),0)</f>
        <v>0</v>
      </c>
      <c r="J45" s="14">
        <f ca="1">SUM(E45:INDIRECT(ADDRESS(ROW(),COLUMN()-1)))</f>
        <v>0</v>
      </c>
      <c r="L45" s="18"/>
    </row>
    <row r="46" spans="1:12" x14ac:dyDescent="0.25">
      <c r="A46" s="12"/>
      <c r="B46" s="92"/>
      <c r="C46" s="42" t="s">
        <v>20</v>
      </c>
      <c r="D46" s="43">
        <f>$J$8</f>
        <v>7.6600000000000001E-2</v>
      </c>
      <c r="E46" s="66">
        <f>ROUND(E45*$D46,0)</f>
        <v>0</v>
      </c>
      <c r="F46" s="66">
        <f ca="1">ROUND(F45*$D46,0)</f>
        <v>0</v>
      </c>
      <c r="G46" s="66">
        <f ca="1">ROUND(G45*$D46,0)</f>
        <v>0</v>
      </c>
      <c r="H46" s="66">
        <f ca="1">ROUND(H45*$D46,0)</f>
        <v>0</v>
      </c>
      <c r="I46" s="66">
        <f ca="1">ROUND(I45*$D46,0)</f>
        <v>0</v>
      </c>
      <c r="J46" s="67">
        <f ca="1">SUM(E46:INDIRECT(ADDRESS(ROW(),COLUMN()-1)))</f>
        <v>0</v>
      </c>
    </row>
    <row r="47" spans="1:12" ht="4.5" customHeight="1" x14ac:dyDescent="0.25">
      <c r="A47" s="12"/>
      <c r="C47" s="13"/>
      <c r="D47" s="34"/>
      <c r="E47" s="5"/>
      <c r="F47" s="5"/>
      <c r="G47" s="5"/>
      <c r="H47" s="5"/>
      <c r="I47" s="5"/>
      <c r="J47" s="14"/>
    </row>
    <row r="48" spans="1:12" x14ac:dyDescent="0.25">
      <c r="A48" s="12"/>
      <c r="B48" s="78" t="s">
        <v>65</v>
      </c>
      <c r="C48" s="57" t="s">
        <v>19</v>
      </c>
      <c r="D48" s="83"/>
      <c r="E48" s="5">
        <f>SUMIF($C$31:$C$47,$C48,E31:E47)</f>
        <v>0</v>
      </c>
      <c r="F48" s="5">
        <f ca="1">SUMIF($C$31:$C$47,$C48,F31:F47)</f>
        <v>0</v>
      </c>
      <c r="G48" s="5">
        <f ca="1">SUMIF($C$31:$C$47,$C48,G31:G47)</f>
        <v>0</v>
      </c>
      <c r="H48" s="5">
        <f ca="1">SUMIF($C$31:$C$47,$C48,H31:H47)</f>
        <v>0</v>
      </c>
      <c r="I48" s="5">
        <f ca="1">SUMIF($C$31:$C$47,$C48,I31:I47)</f>
        <v>0</v>
      </c>
      <c r="J48" s="14">
        <f ca="1">SUM(E48:INDIRECT(ADDRESS(ROW(),COLUMN()-1)))</f>
        <v>0</v>
      </c>
    </row>
    <row r="49" spans="1:10" x14ac:dyDescent="0.25">
      <c r="A49" s="12"/>
      <c r="B49" s="41"/>
      <c r="C49" s="58" t="s">
        <v>20</v>
      </c>
      <c r="D49" s="84"/>
      <c r="E49" s="87">
        <f>SUMIF($C$31:$C$47,$C49,E31:E47)</f>
        <v>0</v>
      </c>
      <c r="F49" s="87">
        <f ca="1">SUMIF($C$31:$C$47,$C49,F31:F47)</f>
        <v>0</v>
      </c>
      <c r="G49" s="87">
        <f ca="1">SUMIF($C$31:$C$47,$C49,G31:G47)</f>
        <v>0</v>
      </c>
      <c r="H49" s="87">
        <f ca="1">SUMIF($C$31:$C$47,$C49,H31:H47)</f>
        <v>0</v>
      </c>
      <c r="I49" s="87">
        <f ca="1">SUMIF($C$31:$C$47,$C49,I31:I47)</f>
        <v>0</v>
      </c>
      <c r="J49" s="72">
        <f ca="1">SUM(E49:INDIRECT(ADDRESS(ROW(),COLUMN()-1)))</f>
        <v>0</v>
      </c>
    </row>
    <row r="50" spans="1:10" x14ac:dyDescent="0.25">
      <c r="A50" s="12"/>
      <c r="C50" s="57" t="s">
        <v>0</v>
      </c>
      <c r="D50" s="59"/>
      <c r="E50" s="21">
        <f>SUM(E48:E49)</f>
        <v>0</v>
      </c>
      <c r="F50" s="21">
        <f ca="1">SUM(F48:F49)</f>
        <v>0</v>
      </c>
      <c r="G50" s="21">
        <f ca="1">SUM(G48:G49)</f>
        <v>0</v>
      </c>
      <c r="H50" s="21">
        <f ca="1">SUM(H48:H49)</f>
        <v>0</v>
      </c>
      <c r="I50" s="21">
        <f ca="1">SUM(I48:I49)</f>
        <v>0</v>
      </c>
      <c r="J50" s="19">
        <f ca="1">SUM(E50:INDIRECT(ADDRESS(ROW(),COLUMN()-1)))</f>
        <v>0</v>
      </c>
    </row>
    <row r="51" spans="1:10" ht="4.5" customHeight="1" x14ac:dyDescent="0.25">
      <c r="A51" s="12"/>
      <c r="B51"/>
      <c r="C51" s="13"/>
      <c r="D51" s="13"/>
      <c r="E51" s="21"/>
      <c r="F51" s="21"/>
      <c r="G51" s="21"/>
      <c r="H51" s="21"/>
      <c r="I51" s="21"/>
      <c r="J51" s="19"/>
    </row>
    <row r="52" spans="1:10" x14ac:dyDescent="0.25">
      <c r="A52" s="12"/>
      <c r="C52" s="57" t="s">
        <v>19</v>
      </c>
      <c r="D52" s="13"/>
      <c r="E52" s="5">
        <f t="shared" ref="E52:I53" si="5">E27+E48</f>
        <v>0</v>
      </c>
      <c r="F52" s="5">
        <f t="shared" ca="1" si="5"/>
        <v>0</v>
      </c>
      <c r="G52" s="5">
        <f t="shared" ca="1" si="5"/>
        <v>0</v>
      </c>
      <c r="H52" s="5">
        <f t="shared" ca="1" si="5"/>
        <v>0</v>
      </c>
      <c r="I52" s="5">
        <f t="shared" ca="1" si="5"/>
        <v>0</v>
      </c>
      <c r="J52" s="14">
        <f ca="1">SUM(E52:INDIRECT(ADDRESS(ROW(),COLUMN()-1)))</f>
        <v>0</v>
      </c>
    </row>
    <row r="53" spans="1:10" x14ac:dyDescent="0.25">
      <c r="A53" s="12" t="s">
        <v>3</v>
      </c>
      <c r="B53" s="73" t="s">
        <v>62</v>
      </c>
      <c r="C53" s="58" t="s">
        <v>20</v>
      </c>
      <c r="D53" s="80"/>
      <c r="E53" s="87">
        <f t="shared" si="5"/>
        <v>0</v>
      </c>
      <c r="F53" s="87">
        <f t="shared" ca="1" si="5"/>
        <v>0</v>
      </c>
      <c r="G53" s="87">
        <f t="shared" ca="1" si="5"/>
        <v>0</v>
      </c>
      <c r="H53" s="87">
        <f t="shared" ca="1" si="5"/>
        <v>0</v>
      </c>
      <c r="I53" s="87">
        <f t="shared" ca="1" si="5"/>
        <v>0</v>
      </c>
      <c r="J53" s="72">
        <f ca="1">SUM(E53:INDIRECT(ADDRESS(ROW(),COLUMN()-1)))</f>
        <v>0</v>
      </c>
    </row>
    <row r="54" spans="1:10" x14ac:dyDescent="0.25">
      <c r="A54" s="12"/>
      <c r="B54" s="56" t="s">
        <v>27</v>
      </c>
      <c r="C54" s="57" t="s">
        <v>0</v>
      </c>
      <c r="D54" s="13"/>
      <c r="E54" s="21">
        <f>SUM(E52:E53)</f>
        <v>0</v>
      </c>
      <c r="F54" s="21">
        <f ca="1">SUM(F52:F53)</f>
        <v>0</v>
      </c>
      <c r="G54" s="21">
        <f ca="1">SUM(G52:G53)</f>
        <v>0</v>
      </c>
      <c r="H54" s="21">
        <f ca="1">SUM(H52:H53)</f>
        <v>0</v>
      </c>
      <c r="I54" s="21">
        <f ca="1">SUM(I52:I53)</f>
        <v>0</v>
      </c>
      <c r="J54" s="19">
        <f ca="1">SUM(E54:INDIRECT(ADDRESS(ROW(),COLUMN()-1)))</f>
        <v>0</v>
      </c>
    </row>
    <row r="55" spans="1:10" ht="4.5" customHeight="1" x14ac:dyDescent="0.25">
      <c r="A55" s="12"/>
      <c r="C55" s="13"/>
      <c r="D55" s="13"/>
      <c r="E55" s="5"/>
      <c r="F55" s="5"/>
      <c r="G55" s="5"/>
      <c r="H55" s="5"/>
      <c r="I55" s="5"/>
      <c r="J55" s="14"/>
    </row>
    <row r="56" spans="1:10" x14ac:dyDescent="0.25">
      <c r="A56" s="12" t="s">
        <v>4</v>
      </c>
      <c r="B56" s="59" t="s">
        <v>71</v>
      </c>
      <c r="C56" s="41"/>
      <c r="D56" s="13"/>
      <c r="E56" s="4">
        <v>0</v>
      </c>
      <c r="F56" s="4">
        <v>0</v>
      </c>
      <c r="G56" s="4">
        <v>0</v>
      </c>
      <c r="H56" s="4">
        <v>0</v>
      </c>
      <c r="I56" s="4">
        <v>0</v>
      </c>
      <c r="J56" s="14">
        <f ca="1">SUM(E56:INDIRECT(ADDRESS(ROW(),COLUMN()-1)))</f>
        <v>0</v>
      </c>
    </row>
    <row r="57" spans="1:10" ht="5.0999999999999996" customHeight="1" x14ac:dyDescent="0.25">
      <c r="A57" s="12"/>
      <c r="C57" s="13"/>
      <c r="D57" s="13"/>
      <c r="E57" s="35"/>
      <c r="F57" s="35"/>
      <c r="G57" s="35"/>
      <c r="H57" s="35"/>
      <c r="I57" s="35"/>
      <c r="J57" s="14"/>
    </row>
    <row r="58" spans="1:10" x14ac:dyDescent="0.25">
      <c r="A58" s="12" t="s">
        <v>5</v>
      </c>
      <c r="B58" s="13" t="s">
        <v>67</v>
      </c>
      <c r="D58" s="13"/>
      <c r="E58" s="2">
        <v>0</v>
      </c>
      <c r="F58" s="2" cm="1">
        <f t="array" aca="1" ref="F58" ca="1">ROUND(INDIRECT(ADDRESS(ROW(),COLUMN()-1))*(1+$J$10),0)</f>
        <v>0</v>
      </c>
      <c r="G58" s="2" cm="1">
        <f t="array" aca="1" ref="G58" ca="1">ROUND(INDIRECT(ADDRESS(ROW(),COLUMN()-1))*(1+$J$10),0)</f>
        <v>0</v>
      </c>
      <c r="H58" s="2" cm="1">
        <f t="array" aca="1" ref="H58" ca="1">ROUND(INDIRECT(ADDRESS(ROW(),COLUMN()-1))*(1+$J$10),0)</f>
        <v>0</v>
      </c>
      <c r="I58" s="2" cm="1">
        <f t="array" aca="1" ref="I58" ca="1">ROUND(INDIRECT(ADDRESS(ROW(),COLUMN()-1))*(1+$J$10),0)</f>
        <v>0</v>
      </c>
      <c r="J58" s="14">
        <f ca="1">SUM(E58:INDIRECT(ADDRESS(ROW(),COLUMN()-1)))</f>
        <v>0</v>
      </c>
    </row>
    <row r="59" spans="1:10" x14ac:dyDescent="0.25">
      <c r="A59" s="12"/>
      <c r="B59" s="13" t="s">
        <v>68</v>
      </c>
      <c r="D59" s="13"/>
      <c r="E59" s="2">
        <v>0</v>
      </c>
      <c r="F59" s="2" cm="1">
        <f t="array" aca="1" ref="F59" ca="1">ROUND(INDIRECT(ADDRESS(ROW(),COLUMN()-1))*(1+$J$10),0)</f>
        <v>0</v>
      </c>
      <c r="G59" s="2" cm="1">
        <f t="array" aca="1" ref="G59" ca="1">ROUND(INDIRECT(ADDRESS(ROW(),COLUMN()-1))*(1+$J$10),0)</f>
        <v>0</v>
      </c>
      <c r="H59" s="2" cm="1">
        <f t="array" aca="1" ref="H59" ca="1">ROUND(INDIRECT(ADDRESS(ROW(),COLUMN()-1))*(1+$J$10),0)</f>
        <v>0</v>
      </c>
      <c r="I59" s="2" cm="1">
        <f t="array" aca="1" ref="I59" ca="1">ROUND(INDIRECT(ADDRESS(ROW(),COLUMN()-1))*(1+$J$10),0)</f>
        <v>0</v>
      </c>
      <c r="J59" s="14">
        <f ca="1">SUM(E59:INDIRECT(ADDRESS(ROW(),COLUMN()-1)))</f>
        <v>0</v>
      </c>
    </row>
    <row r="60" spans="1:10" ht="4.5" customHeight="1" x14ac:dyDescent="0.25">
      <c r="A60" s="12"/>
      <c r="C60" s="13"/>
      <c r="D60" s="13"/>
      <c r="E60" s="5"/>
      <c r="F60" s="5"/>
      <c r="G60" s="5"/>
      <c r="H60" s="5"/>
      <c r="I60" s="5"/>
      <c r="J60" s="14"/>
    </row>
    <row r="61" spans="1:10" x14ac:dyDescent="0.25">
      <c r="A61" s="12" t="s">
        <v>32</v>
      </c>
      <c r="B61" s="56" t="s">
        <v>28</v>
      </c>
      <c r="C61" s="13"/>
      <c r="D61" s="13"/>
      <c r="E61" s="3">
        <v>0</v>
      </c>
      <c r="F61" s="3">
        <f>E61</f>
        <v>0</v>
      </c>
      <c r="G61" s="3">
        <f>F61</f>
        <v>0</v>
      </c>
      <c r="H61" s="3">
        <f>G61</f>
        <v>0</v>
      </c>
      <c r="I61" s="3">
        <f>H61</f>
        <v>0</v>
      </c>
      <c r="J61" s="14">
        <f ca="1">SUM(E61:INDIRECT(ADDRESS(ROW(),COLUMN()-1)))</f>
        <v>0</v>
      </c>
    </row>
    <row r="62" spans="1:10" ht="4.5" customHeight="1" x14ac:dyDescent="0.25">
      <c r="A62" s="12"/>
      <c r="C62" s="13"/>
      <c r="D62" s="13"/>
      <c r="E62" s="5"/>
      <c r="F62" s="5"/>
      <c r="G62" s="5"/>
      <c r="H62" s="5"/>
      <c r="I62" s="5"/>
      <c r="J62" s="14"/>
    </row>
    <row r="63" spans="1:10" ht="12.9" customHeight="1" x14ac:dyDescent="0.25">
      <c r="A63" s="12" t="s">
        <v>33</v>
      </c>
      <c r="B63" s="81" t="s">
        <v>59</v>
      </c>
      <c r="C63" s="13"/>
      <c r="D63" s="13"/>
      <c r="E63" s="5"/>
      <c r="F63" s="5"/>
      <c r="G63" s="5"/>
      <c r="H63" s="5"/>
      <c r="I63" s="5"/>
      <c r="J63" s="14"/>
    </row>
    <row r="64" spans="1:10" x14ac:dyDescent="0.25">
      <c r="A64" s="32"/>
      <c r="B64" s="13" t="s">
        <v>11</v>
      </c>
      <c r="C64" s="13"/>
      <c r="D64" s="13"/>
      <c r="E64" s="2">
        <v>0</v>
      </c>
      <c r="F64" s="2" cm="1">
        <f t="array" aca="1" ref="F64" ca="1">ROUND(INDIRECT(ADDRESS(ROW(),COLUMN()-1))*(1+$J$10),0)</f>
        <v>0</v>
      </c>
      <c r="G64" s="2" cm="1">
        <f t="array" aca="1" ref="G64" ca="1">ROUND(INDIRECT(ADDRESS(ROW(),COLUMN()-1))*(1+$J$10),0)</f>
        <v>0</v>
      </c>
      <c r="H64" s="2" cm="1">
        <f t="array" aca="1" ref="H64" ca="1">ROUND(INDIRECT(ADDRESS(ROW(),COLUMN()-1))*(1+$J$10),0)</f>
        <v>0</v>
      </c>
      <c r="I64" s="2" cm="1">
        <f t="array" aca="1" ref="I64" ca="1">ROUND(INDIRECT(ADDRESS(ROW(),COLUMN()-1))*(1+$J$10),0)</f>
        <v>0</v>
      </c>
      <c r="J64" s="14">
        <f ca="1">SUM(E64:INDIRECT(ADDRESS(ROW(),COLUMN()-1)))</f>
        <v>0</v>
      </c>
    </row>
    <row r="65" spans="1:12" x14ac:dyDescent="0.25">
      <c r="A65" s="12"/>
      <c r="B65" s="13" t="s">
        <v>77</v>
      </c>
      <c r="C65" s="13"/>
      <c r="D65" s="13"/>
      <c r="E65" s="2">
        <v>0</v>
      </c>
      <c r="F65" s="2" cm="1">
        <f t="array" aca="1" ref="F65" ca="1">ROUND(INDIRECT(ADDRESS(ROW(),COLUMN()-1))*(1+$J$10),0)</f>
        <v>0</v>
      </c>
      <c r="G65" s="2" cm="1">
        <f t="array" aca="1" ref="G65" ca="1">ROUND(INDIRECT(ADDRESS(ROW(),COLUMN()-1))*(1+$J$10),0)</f>
        <v>0</v>
      </c>
      <c r="H65" s="2" cm="1">
        <f t="array" aca="1" ref="H65" ca="1">ROUND(INDIRECT(ADDRESS(ROW(),COLUMN()-1))*(1+$J$10),0)</f>
        <v>0</v>
      </c>
      <c r="I65" s="2" cm="1">
        <f t="array" aca="1" ref="I65" ca="1">ROUND(INDIRECT(ADDRESS(ROW(),COLUMN()-1))*(1+$J$10),0)</f>
        <v>0</v>
      </c>
      <c r="J65" s="14">
        <f ca="1">SUM(E65:INDIRECT(ADDRESS(ROW(),COLUMN()-1)))</f>
        <v>0</v>
      </c>
    </row>
    <row r="66" spans="1:12" x14ac:dyDescent="0.25">
      <c r="A66" s="12"/>
      <c r="B66" s="13" t="s">
        <v>76</v>
      </c>
      <c r="C66" s="13"/>
      <c r="D66" s="13"/>
      <c r="E66" s="2">
        <v>0</v>
      </c>
      <c r="F66" s="2" cm="1">
        <f t="array" aca="1" ref="F66" ca="1">ROUND(INDIRECT(ADDRESS(ROW(),COLUMN()-1))*(1+$J$10),0)</f>
        <v>0</v>
      </c>
      <c r="G66" s="2" cm="1">
        <f t="array" aca="1" ref="G66" ca="1">ROUND(INDIRECT(ADDRESS(ROW(),COLUMN()-1))*(1+$J$10),0)</f>
        <v>0</v>
      </c>
      <c r="H66" s="2" cm="1">
        <f t="array" aca="1" ref="H66" ca="1">ROUND(INDIRECT(ADDRESS(ROW(),COLUMN()-1))*(1+$J$10),0)</f>
        <v>0</v>
      </c>
      <c r="I66" s="2" cm="1">
        <f t="array" aca="1" ref="I66" ca="1">ROUND(INDIRECT(ADDRESS(ROW(),COLUMN()-1))*(1+$J$10),0)</f>
        <v>0</v>
      </c>
      <c r="J66" s="14">
        <f ca="1">SUM(E66:INDIRECT(ADDRESS(ROW(),COLUMN()-1)))</f>
        <v>0</v>
      </c>
    </row>
    <row r="67" spans="1:12" x14ac:dyDescent="0.25">
      <c r="A67" s="12"/>
      <c r="B67" s="13" t="s">
        <v>56</v>
      </c>
      <c r="C67" s="13"/>
      <c r="D67" s="13"/>
      <c r="E67" s="2">
        <v>0</v>
      </c>
      <c r="F67" s="2" cm="1">
        <f t="array" aca="1" ref="F67" ca="1">ROUND(INDIRECT(ADDRESS(ROW(),COLUMN()-1))*(1+$J$10),0)</f>
        <v>0</v>
      </c>
      <c r="G67" s="2" cm="1">
        <f t="array" aca="1" ref="G67" ca="1">ROUND(INDIRECT(ADDRESS(ROW(),COLUMN()-1))*(1+$J$10),0)</f>
        <v>0</v>
      </c>
      <c r="H67" s="2" cm="1">
        <f t="array" aca="1" ref="H67" ca="1">ROUND(INDIRECT(ADDRESS(ROW(),COLUMN()-1))*(1+$J$10),0)</f>
        <v>0</v>
      </c>
      <c r="I67" s="2" cm="1">
        <f t="array" aca="1" ref="I67" ca="1">ROUND(INDIRECT(ADDRESS(ROW(),COLUMN()-1))*(1+$J$10),0)</f>
        <v>0</v>
      </c>
      <c r="J67" s="14">
        <f ca="1">SUM(E67:INDIRECT(ADDRESS(ROW(),COLUMN()-1)))</f>
        <v>0</v>
      </c>
      <c r="L67" s="18"/>
    </row>
    <row r="68" spans="1:12" x14ac:dyDescent="0.25">
      <c r="A68" s="12"/>
      <c r="B68" s="99" t="s">
        <v>93</v>
      </c>
      <c r="C68" s="13"/>
      <c r="D68" s="13"/>
      <c r="E68" s="3">
        <v>0</v>
      </c>
      <c r="F68" s="3" cm="1">
        <f t="array" aca="1" ref="F68" ca="1">ROUND(INDIRECT(ADDRESS(ROW(),COLUMN()-1))*(1+$J$10),0)</f>
        <v>0</v>
      </c>
      <c r="G68" s="3" cm="1">
        <f t="array" aca="1" ref="G68" ca="1">ROUND(INDIRECT(ADDRESS(ROW(),COLUMN()-1))*(1+$J$10),0)</f>
        <v>0</v>
      </c>
      <c r="H68" s="3" cm="1">
        <f t="array" aca="1" ref="H68" ca="1">ROUND(INDIRECT(ADDRESS(ROW(),COLUMN()-1))*(1+$J$10),0)</f>
        <v>0</v>
      </c>
      <c r="I68" s="3" cm="1">
        <f t="array" aca="1" ref="I68" ca="1">ROUND(INDIRECT(ADDRESS(ROW(),COLUMN()-1))*(1+$J$10),0)</f>
        <v>0</v>
      </c>
      <c r="J68" s="14">
        <f ca="1">SUM(E68:INDIRECT(ADDRESS(ROW(),COLUMN()-1)))</f>
        <v>0</v>
      </c>
      <c r="L68" s="18"/>
    </row>
    <row r="69" spans="1:12" x14ac:dyDescent="0.25">
      <c r="A69" s="12"/>
      <c r="B69" s="13" t="s">
        <v>69</v>
      </c>
      <c r="C69" s="54">
        <v>1</v>
      </c>
      <c r="D69" s="13"/>
      <c r="E69" s="36">
        <v>0</v>
      </c>
      <c r="F69" s="2">
        <v>0</v>
      </c>
      <c r="G69" s="2">
        <v>0</v>
      </c>
      <c r="H69" s="2">
        <v>0</v>
      </c>
      <c r="I69" s="2">
        <v>0</v>
      </c>
      <c r="J69" s="14">
        <f ca="1">SUM(E69:INDIRECT(ADDRESS(ROW(),COLUMN()-1)))</f>
        <v>0</v>
      </c>
      <c r="L69" s="53"/>
    </row>
    <row r="70" spans="1:12" x14ac:dyDescent="0.25">
      <c r="A70" s="12"/>
      <c r="B70" s="74" t="s">
        <v>96</v>
      </c>
      <c r="C70" s="13"/>
      <c r="D70" s="13"/>
      <c r="E70" s="4">
        <v>0</v>
      </c>
      <c r="F70" s="3">
        <v>0</v>
      </c>
      <c r="G70" s="3">
        <v>0</v>
      </c>
      <c r="H70" s="3">
        <v>0</v>
      </c>
      <c r="I70" s="3">
        <v>0</v>
      </c>
      <c r="J70" s="14">
        <f ca="1">SUM(E70:INDIRECT(ADDRESS(ROW(),COLUMN()-1)))</f>
        <v>0</v>
      </c>
      <c r="L70" s="53"/>
    </row>
    <row r="71" spans="1:12" x14ac:dyDescent="0.25">
      <c r="A71" s="12"/>
      <c r="B71" s="13" t="s">
        <v>70</v>
      </c>
      <c r="C71" s="54">
        <v>2</v>
      </c>
      <c r="D71" s="13"/>
      <c r="E71" s="36">
        <v>0</v>
      </c>
      <c r="F71" s="2">
        <v>0</v>
      </c>
      <c r="G71" s="2">
        <v>0</v>
      </c>
      <c r="H71" s="2">
        <v>0</v>
      </c>
      <c r="I71" s="2">
        <v>0</v>
      </c>
      <c r="J71" s="14">
        <f ca="1">SUM(E71:INDIRECT(ADDRESS(ROW(),COLUMN()-1)))</f>
        <v>0</v>
      </c>
      <c r="L71" s="53"/>
    </row>
    <row r="72" spans="1:12" x14ac:dyDescent="0.25">
      <c r="A72" s="12"/>
      <c r="B72" s="74" t="s">
        <v>96</v>
      </c>
      <c r="C72" s="13"/>
      <c r="D72" s="13"/>
      <c r="E72" s="4">
        <v>0</v>
      </c>
      <c r="F72" s="3">
        <v>0</v>
      </c>
      <c r="G72" s="3">
        <v>0</v>
      </c>
      <c r="H72" s="3">
        <v>0</v>
      </c>
      <c r="I72" s="3">
        <v>0</v>
      </c>
      <c r="J72" s="14">
        <f ca="1">SUM(E72:INDIRECT(ADDRESS(ROW(),COLUMN()-1)))</f>
        <v>0</v>
      </c>
      <c r="L72" s="53"/>
    </row>
    <row r="73" spans="1:12" x14ac:dyDescent="0.25">
      <c r="A73" s="12"/>
      <c r="B73" s="13" t="s">
        <v>40</v>
      </c>
      <c r="C73" s="13"/>
      <c r="D73" s="13"/>
      <c r="E73" s="2"/>
      <c r="F73" s="36"/>
      <c r="G73" s="36"/>
      <c r="H73" s="36"/>
      <c r="I73" s="36"/>
      <c r="J73" s="14"/>
    </row>
    <row r="74" spans="1:12" x14ac:dyDescent="0.25">
      <c r="A74" s="12"/>
      <c r="B74" s="74" t="s">
        <v>57</v>
      </c>
      <c r="C74" s="13"/>
      <c r="D74" s="13"/>
      <c r="E74" s="3">
        <f>ROUND(SUMIF($B31:$B46,$B$37,E31:E46)*$J$3,0)</f>
        <v>0</v>
      </c>
      <c r="F74" s="3">
        <f ca="1">ROUND(SUMIF($B31:$B46,$B$37,F31:F46)*$J$3,0)</f>
        <v>0</v>
      </c>
      <c r="G74" s="3">
        <f ca="1">ROUND(SUMIF($B31:$B46,$B$37,G31:G46)*$J$3,0)</f>
        <v>0</v>
      </c>
      <c r="H74" s="3">
        <f ca="1">ROUND(SUMIF($B31:$B46,$B$37,H31:H46)*$J$3,0)</f>
        <v>0</v>
      </c>
      <c r="I74" s="3">
        <f ca="1">ROUND(SUMIF($B31:$B46,$B$37,I31:I46)*$J$3,0)</f>
        <v>0</v>
      </c>
      <c r="J74" s="14">
        <f ca="1">SUM(E74:INDIRECT(ADDRESS(ROW(),COLUMN()-1)))</f>
        <v>0</v>
      </c>
    </row>
    <row r="75" spans="1:12" x14ac:dyDescent="0.25">
      <c r="A75" s="12"/>
      <c r="B75" s="74" t="s">
        <v>75</v>
      </c>
      <c r="C75" s="13"/>
      <c r="D75" s="13"/>
      <c r="E75" s="36">
        <v>0</v>
      </c>
      <c r="F75" s="2" cm="1">
        <f t="array" aca="1" ref="F75" ca="1">ROUND(INDIRECT(ADDRESS(ROW(),COLUMN()-1))*(1+$J$10),0)</f>
        <v>0</v>
      </c>
      <c r="G75" s="2" cm="1">
        <f t="array" aca="1" ref="G75" ca="1">ROUND(INDIRECT(ADDRESS(ROW(),COLUMN()-1))*(1+$J$10),0)</f>
        <v>0</v>
      </c>
      <c r="H75" s="2" cm="1">
        <f t="array" aca="1" ref="H75" ca="1">ROUND(INDIRECT(ADDRESS(ROW(),COLUMN()-1))*(1+$J$10),0)</f>
        <v>0</v>
      </c>
      <c r="I75" s="2" cm="1">
        <f t="array" aca="1" ref="I75" ca="1">ROUND(INDIRECT(ADDRESS(ROW(),COLUMN()-1))*(1+$J$10),0)</f>
        <v>0</v>
      </c>
      <c r="J75" s="14">
        <f ca="1">SUM(E75:INDIRECT(ADDRESS(ROW(),COLUMN()-1)))</f>
        <v>0</v>
      </c>
      <c r="L75" s="18"/>
    </row>
    <row r="76" spans="1:12" x14ac:dyDescent="0.25">
      <c r="A76" s="12"/>
      <c r="B76" s="74" t="s">
        <v>74</v>
      </c>
      <c r="C76" s="13"/>
      <c r="D76" s="13"/>
      <c r="E76" s="36">
        <v>0</v>
      </c>
      <c r="F76" s="2" cm="1">
        <f t="array" aca="1" ref="F76" ca="1">ROUND(INDIRECT(ADDRESS(ROW(),COLUMN()-1))*(1+$J$10),0)</f>
        <v>0</v>
      </c>
      <c r="G76" s="2" cm="1">
        <f t="array" aca="1" ref="G76" ca="1">ROUND(INDIRECT(ADDRESS(ROW(),COLUMN()-1))*(1+$J$10),0)</f>
        <v>0</v>
      </c>
      <c r="H76" s="2" cm="1">
        <f t="array" aca="1" ref="H76" ca="1">ROUND(INDIRECT(ADDRESS(ROW(),COLUMN()-1))*(1+$J$10),0)</f>
        <v>0</v>
      </c>
      <c r="I76" s="2" cm="1">
        <f t="array" aca="1" ref="I76" ca="1">ROUND(INDIRECT(ADDRESS(ROW(),COLUMN()-1))*(1+$J$10),0)</f>
        <v>0</v>
      </c>
      <c r="J76" s="14">
        <f ca="1">SUM(E76:INDIRECT(ADDRESS(ROW(),COLUMN()-1)))</f>
        <v>0</v>
      </c>
      <c r="L76" s="18"/>
    </row>
    <row r="77" spans="1:12" x14ac:dyDescent="0.25">
      <c r="A77" s="12"/>
      <c r="B77" s="74" t="s">
        <v>84</v>
      </c>
      <c r="C77" s="13"/>
      <c r="D77" s="13"/>
      <c r="E77" s="36">
        <v>0</v>
      </c>
      <c r="F77" s="2" cm="1">
        <f t="array" aca="1" ref="F77" ca="1">ROUND(INDIRECT(ADDRESS(ROW(),COLUMN()-1))*(1+$J$10),0)</f>
        <v>0</v>
      </c>
      <c r="G77" s="2" cm="1">
        <f t="array" aca="1" ref="G77" ca="1">ROUND(INDIRECT(ADDRESS(ROW(),COLUMN()-1))*(1+$J$10),0)</f>
        <v>0</v>
      </c>
      <c r="H77" s="2" cm="1">
        <f t="array" aca="1" ref="H77" ca="1">ROUND(INDIRECT(ADDRESS(ROW(),COLUMN()-1))*(1+$J$10),0)</f>
        <v>0</v>
      </c>
      <c r="I77" s="2" cm="1">
        <f t="array" aca="1" ref="I77" ca="1">ROUND(INDIRECT(ADDRESS(ROW(),COLUMN()-1))*(1+$J$10),0)</f>
        <v>0</v>
      </c>
      <c r="J77" s="14">
        <f ca="1">SUM(E77:INDIRECT(ADDRESS(ROW(),COLUMN()-1)))</f>
        <v>0</v>
      </c>
    </row>
    <row r="78" spans="1:12" x14ac:dyDescent="0.25">
      <c r="A78" s="12"/>
      <c r="B78" s="74" t="s">
        <v>78</v>
      </c>
      <c r="C78" s="13"/>
      <c r="D78" s="13"/>
      <c r="E78" s="36">
        <v>0</v>
      </c>
      <c r="F78" s="2" cm="1">
        <f t="array" aca="1" ref="F78" ca="1">ROUND(INDIRECT(ADDRESS(ROW(),COLUMN()-1))*(1+$J$10),0)</f>
        <v>0</v>
      </c>
      <c r="G78" s="2" cm="1">
        <f t="array" aca="1" ref="G78" ca="1">ROUND(INDIRECT(ADDRESS(ROW(),COLUMN()-1))*(1+$J$10),0)</f>
        <v>0</v>
      </c>
      <c r="H78" s="2" cm="1">
        <f t="array" aca="1" ref="H78" ca="1">ROUND(INDIRECT(ADDRESS(ROW(),COLUMN()-1))*(1+$J$10),0)</f>
        <v>0</v>
      </c>
      <c r="I78" s="2" cm="1">
        <f t="array" aca="1" ref="I78" ca="1">ROUND(INDIRECT(ADDRESS(ROW(),COLUMN()-1))*(1+$J$10),0)</f>
        <v>0</v>
      </c>
      <c r="J78" s="14">
        <f ca="1">SUM(E78:INDIRECT(ADDRESS(ROW(),COLUMN()-1)))</f>
        <v>0</v>
      </c>
    </row>
    <row r="79" spans="1:12" x14ac:dyDescent="0.25">
      <c r="A79" s="12"/>
      <c r="B79" s="85" t="s">
        <v>80</v>
      </c>
      <c r="C79" s="13"/>
      <c r="D79" s="13"/>
      <c r="E79" s="36">
        <v>0</v>
      </c>
      <c r="F79" s="2" cm="1">
        <f t="array" aca="1" ref="F79" ca="1">ROUND(INDIRECT(ADDRESS(ROW(),COLUMN()-1))*(1+$J$10),0)</f>
        <v>0</v>
      </c>
      <c r="G79" s="2" cm="1">
        <f t="array" aca="1" ref="G79" ca="1">ROUND(INDIRECT(ADDRESS(ROW(),COLUMN()-1))*(1+$J$10),0)</f>
        <v>0</v>
      </c>
      <c r="H79" s="2" cm="1">
        <f t="array" aca="1" ref="H79" ca="1">ROUND(INDIRECT(ADDRESS(ROW(),COLUMN()-1))*(1+$J$10),0)</f>
        <v>0</v>
      </c>
      <c r="I79" s="2" cm="1">
        <f t="array" aca="1" ref="I79" ca="1">ROUND(INDIRECT(ADDRESS(ROW(),COLUMN()-1))*(1+$J$10),0)</f>
        <v>0</v>
      </c>
      <c r="J79" s="14">
        <f ca="1">SUM(E79:INDIRECT(ADDRESS(ROW(),COLUMN()-1)))</f>
        <v>0</v>
      </c>
    </row>
    <row r="80" spans="1:12" x14ac:dyDescent="0.25">
      <c r="A80" s="12"/>
      <c r="B80" s="74" t="s">
        <v>72</v>
      </c>
      <c r="C80" s="13"/>
      <c r="D80" s="13"/>
      <c r="E80" s="36">
        <v>0</v>
      </c>
      <c r="F80" s="2" cm="1">
        <f t="array" aca="1" ref="F80" ca="1">ROUND(INDIRECT(ADDRESS(ROW(),COLUMN()-1))*(1+$J$10),0)</f>
        <v>0</v>
      </c>
      <c r="G80" s="2" cm="1">
        <f t="array" aca="1" ref="G80" ca="1">ROUND(INDIRECT(ADDRESS(ROW(),COLUMN()-1))*(1+$J$10),0)</f>
        <v>0</v>
      </c>
      <c r="H80" s="2" cm="1">
        <f t="array" aca="1" ref="H80" ca="1">ROUND(INDIRECT(ADDRESS(ROW(),COLUMN()-1))*(1+$J$10),0)</f>
        <v>0</v>
      </c>
      <c r="I80" s="2" cm="1">
        <f t="array" aca="1" ref="I80" ca="1">ROUND(INDIRECT(ADDRESS(ROW(),COLUMN()-1))*(1+$J$10),0)</f>
        <v>0</v>
      </c>
      <c r="J80" s="14">
        <f ca="1">SUM(E80:INDIRECT(ADDRESS(ROW(),COLUMN()-1)))</f>
        <v>0</v>
      </c>
      <c r="L80" s="18"/>
    </row>
    <row r="81" spans="1:12" s="9" customFormat="1" x14ac:dyDescent="0.25">
      <c r="A81" s="105"/>
      <c r="B81" s="74" t="s">
        <v>79</v>
      </c>
      <c r="C81" s="106"/>
      <c r="D81" s="106"/>
      <c r="E81" s="3">
        <v>0</v>
      </c>
      <c r="F81" s="3" cm="1">
        <f t="array" aca="1" ref="F81" ca="1">ROUND(INDIRECT(ADDRESS(ROW(),COLUMN()-1))*(1+$J$10),0)</f>
        <v>0</v>
      </c>
      <c r="G81" s="3" cm="1">
        <f t="array" aca="1" ref="G81" ca="1">ROUND(INDIRECT(ADDRESS(ROW(),COLUMN()-1))*(1+$J$10),0)</f>
        <v>0</v>
      </c>
      <c r="H81" s="3" cm="1">
        <f t="array" aca="1" ref="H81" ca="1">ROUND(INDIRECT(ADDRESS(ROW(),COLUMN()-1))*(1+$J$10),0)</f>
        <v>0</v>
      </c>
      <c r="I81" s="3" cm="1">
        <f t="array" aca="1" ref="I81" ca="1">ROUND(INDIRECT(ADDRESS(ROW(),COLUMN()-1))*(1+$J$10),0)</f>
        <v>0</v>
      </c>
      <c r="J81" s="107">
        <f ca="1">SUM(E81:INDIRECT(ADDRESS(ROW(),COLUMN()-1)))</f>
        <v>0</v>
      </c>
    </row>
    <row r="82" spans="1:12" x14ac:dyDescent="0.25">
      <c r="A82" s="12"/>
      <c r="B82" s="74" t="s">
        <v>73</v>
      </c>
      <c r="C82" s="13"/>
      <c r="D82" s="13"/>
      <c r="E82" s="36">
        <v>0</v>
      </c>
      <c r="F82" s="2" cm="1">
        <f t="array" aca="1" ref="F82" ca="1">ROUND(INDIRECT(ADDRESS(ROW(),COLUMN()-1))*(1+$J$10),0)</f>
        <v>0</v>
      </c>
      <c r="G82" s="2" cm="1">
        <f t="array" aca="1" ref="G82" ca="1">ROUND(INDIRECT(ADDRESS(ROW(),COLUMN()-1))*(1+$J$10),0)</f>
        <v>0</v>
      </c>
      <c r="H82" s="2" cm="1">
        <f t="array" aca="1" ref="H82" ca="1">ROUND(INDIRECT(ADDRESS(ROW(),COLUMN()-1))*(1+$J$10),0)</f>
        <v>0</v>
      </c>
      <c r="I82" s="2" cm="1">
        <f t="array" aca="1" ref="I82" ca="1">ROUND(INDIRECT(ADDRESS(ROW(),COLUMN()-1))*(1+$J$10),0)</f>
        <v>0</v>
      </c>
      <c r="J82" s="14">
        <f ca="1">SUM(E82:INDIRECT(ADDRESS(ROW(),COLUMN()-1)))</f>
        <v>0</v>
      </c>
      <c r="L82" s="18"/>
    </row>
    <row r="83" spans="1:12" x14ac:dyDescent="0.25">
      <c r="A83" s="12"/>
      <c r="B83" s="74" t="s">
        <v>58</v>
      </c>
      <c r="C83" s="13"/>
      <c r="D83" s="13"/>
      <c r="E83" s="36">
        <v>0</v>
      </c>
      <c r="F83" s="2" cm="1">
        <f t="array" aca="1" ref="F83" ca="1">ROUND(INDIRECT(ADDRESS(ROW(),COLUMN()-1))*(1+$J$10),0)</f>
        <v>0</v>
      </c>
      <c r="G83" s="2" cm="1">
        <f t="array" aca="1" ref="G83" ca="1">ROUND(INDIRECT(ADDRESS(ROW(),COLUMN()-1))*(1+$J$10),0)</f>
        <v>0</v>
      </c>
      <c r="H83" s="2" cm="1">
        <f t="array" aca="1" ref="H83" ca="1">ROUND(INDIRECT(ADDRESS(ROW(),COLUMN()-1))*(1+$J$10),0)</f>
        <v>0</v>
      </c>
      <c r="I83" s="2" cm="1">
        <f t="array" aca="1" ref="I83" ca="1">ROUND(INDIRECT(ADDRESS(ROW(),COLUMN()-1))*(1+$J$10),0)</f>
        <v>0</v>
      </c>
      <c r="J83" s="14">
        <f ca="1">SUM(E83:INDIRECT(ADDRESS(ROW(),COLUMN()-1)))</f>
        <v>0</v>
      </c>
      <c r="L83" s="18"/>
    </row>
    <row r="84" spans="1:12" x14ac:dyDescent="0.25">
      <c r="A84" s="12"/>
      <c r="B84" s="76" t="s">
        <v>40</v>
      </c>
      <c r="C84" s="20"/>
      <c r="D84" s="20"/>
      <c r="E84" s="75">
        <v>0</v>
      </c>
      <c r="F84" s="86" cm="1">
        <f t="array" aca="1" ref="F84" ca="1">ROUND(INDIRECT(ADDRESS(ROW(),COLUMN()-1))*(1+$J$10),0)</f>
        <v>0</v>
      </c>
      <c r="G84" s="86" cm="1">
        <f t="array" aca="1" ref="G84" ca="1">ROUND(INDIRECT(ADDRESS(ROW(),COLUMN()-1))*(1+$J$10),0)</f>
        <v>0</v>
      </c>
      <c r="H84" s="86" cm="1">
        <f t="array" aca="1" ref="H84" ca="1">ROUND(INDIRECT(ADDRESS(ROW(),COLUMN()-1))*(1+$J$10),0)</f>
        <v>0</v>
      </c>
      <c r="I84" s="86" cm="1">
        <f t="array" aca="1" ref="I84" ca="1">ROUND(INDIRECT(ADDRESS(ROW(),COLUMN()-1))*(1+$J$10),0)</f>
        <v>0</v>
      </c>
      <c r="J84" s="17">
        <f ca="1">SUM(E84:INDIRECT(ADDRESS(ROW(),COLUMN()-1)))</f>
        <v>0</v>
      </c>
      <c r="L84" s="18"/>
    </row>
    <row r="85" spans="1:12" x14ac:dyDescent="0.25">
      <c r="A85" s="12"/>
      <c r="B85" s="91" t="s">
        <v>83</v>
      </c>
      <c r="C85" s="59"/>
      <c r="D85" s="59"/>
      <c r="E85" s="90">
        <f>SUM(E74:E84)</f>
        <v>0</v>
      </c>
      <c r="F85" s="90">
        <f ca="1">SUM(F74:F84)</f>
        <v>0</v>
      </c>
      <c r="G85" s="90">
        <f ca="1">SUM(G74:G84)</f>
        <v>0</v>
      </c>
      <c r="H85" s="90">
        <f ca="1">SUM(H74:H84)</f>
        <v>0</v>
      </c>
      <c r="I85" s="90">
        <f ca="1">SUM(I74:I84)</f>
        <v>0</v>
      </c>
      <c r="J85" s="19">
        <f ca="1">SUM(E85:INDIRECT(ADDRESS(ROW(),COLUMN()-1)))</f>
        <v>0</v>
      </c>
      <c r="L85" s="18"/>
    </row>
    <row r="86" spans="1:12" x14ac:dyDescent="0.25">
      <c r="A86" s="12"/>
      <c r="B86" s="57" t="s">
        <v>12</v>
      </c>
      <c r="C86" s="59"/>
      <c r="D86" s="13"/>
      <c r="E86" s="21">
        <f>SUM(E64:E84)</f>
        <v>0</v>
      </c>
      <c r="F86" s="21">
        <f ca="1">SUM(F64:F84)</f>
        <v>0</v>
      </c>
      <c r="G86" s="21">
        <f ca="1">SUM(G64:G84)</f>
        <v>0</v>
      </c>
      <c r="H86" s="21">
        <f ca="1">SUM(H64:H84)</f>
        <v>0</v>
      </c>
      <c r="I86" s="21">
        <f ca="1">SUM(I64:I84)</f>
        <v>0</v>
      </c>
      <c r="J86" s="19">
        <f ca="1">SUM(E86:INDIRECT(ADDRESS(ROW(),COLUMN()-1)))</f>
        <v>0</v>
      </c>
    </row>
    <row r="87" spans="1:12" ht="4.5" customHeight="1" x14ac:dyDescent="0.25">
      <c r="A87" s="12"/>
      <c r="C87" s="13"/>
      <c r="D87" s="13"/>
      <c r="E87" s="5"/>
      <c r="F87" s="5"/>
      <c r="G87" s="5"/>
      <c r="H87" s="5"/>
      <c r="I87" s="5"/>
      <c r="J87" s="14"/>
    </row>
    <row r="88" spans="1:12" x14ac:dyDescent="0.25">
      <c r="A88" s="12" t="s">
        <v>6</v>
      </c>
      <c r="B88" s="59" t="s">
        <v>7</v>
      </c>
      <c r="D88" s="13"/>
      <c r="E88" s="22">
        <f>E54+E56+E58+E59+E61+E86</f>
        <v>0</v>
      </c>
      <c r="F88" s="22">
        <f ca="1">F54+F56+F58+F59+F61+F86</f>
        <v>0</v>
      </c>
      <c r="G88" s="22">
        <f ca="1">G54+G56+G58+G59+G61+G86</f>
        <v>0</v>
      </c>
      <c r="H88" s="22">
        <f ca="1">H54+H56+H58+H59+H61+H86</f>
        <v>0</v>
      </c>
      <c r="I88" s="22">
        <f ca="1">I54+I56+I58+I59+I61+I86</f>
        <v>0</v>
      </c>
      <c r="J88" s="19">
        <f ca="1">SUM(E88:INDIRECT(ADDRESS(ROW(),COLUMN()-1)))</f>
        <v>0</v>
      </c>
    </row>
    <row r="89" spans="1:12" x14ac:dyDescent="0.25">
      <c r="A89" s="12"/>
      <c r="B89" s="77" t="str">
        <f>IF($C$3="","",IF($C$3=AC4,"MTDC Base Cost",IF($C$3=AC5,"TDC Base Cost","Other Base Cost")))</f>
        <v>MTDC Base Cost</v>
      </c>
      <c r="C89" s="23"/>
      <c r="D89" s="23"/>
      <c r="E89" s="24">
        <f>IF($C$3="",0,IF($C$3=$AC$4,E88-E56-E61-E81-SUMIF($B$64:$B$84,$B$70,E64:E84)-E74-E68,E88-E74))</f>
        <v>0</v>
      </c>
      <c r="F89" s="24">
        <f ca="1">IF($C$3="",0,IF($C$3=$AC$4,F88-F56-F61-F81-SUMIF($B$64:$B$84,$B$70,F64:F84)-F74-F68,F88-F74))</f>
        <v>0</v>
      </c>
      <c r="G89" s="24">
        <f ca="1">IF($C$3="",0,IF($C$3=$AC$4,G88-G56-G61-G81-SUMIF($B$64:$B$84,$B$70,G64:G84)-G74-G68,G88-G74))</f>
        <v>0</v>
      </c>
      <c r="H89" s="24">
        <f ca="1">IF($C$3="",0,IF($C$3=$AC$4,H88-H56-H61-H81-SUMIF($B$64:$B$84,$B$70,H64:H84)-H74-H68,H88-H74))</f>
        <v>0</v>
      </c>
      <c r="I89" s="24">
        <f ca="1">IF($C$3="",0,IF($C$3=$AC$4,I88-I56-I61-I81-SUMIF($B$64:$B$84,$B$70,I64:I84)-I74-I68,I88-I74))</f>
        <v>0</v>
      </c>
      <c r="J89" s="25">
        <f ca="1">SUM(E89:INDIRECT(ADDRESS(ROW(),COLUMN()-1)))</f>
        <v>0</v>
      </c>
    </row>
    <row r="90" spans="1:12" ht="4.5" customHeight="1" x14ac:dyDescent="0.25">
      <c r="A90" s="12"/>
      <c r="C90" s="23"/>
      <c r="D90" s="23"/>
      <c r="E90" s="24"/>
      <c r="F90" s="24"/>
      <c r="G90" s="24"/>
      <c r="H90" s="24"/>
      <c r="I90" s="24"/>
      <c r="J90" s="25"/>
    </row>
    <row r="91" spans="1:12" x14ac:dyDescent="0.25">
      <c r="A91" s="12" t="s">
        <v>63</v>
      </c>
      <c r="B91" s="59" t="s">
        <v>66</v>
      </c>
      <c r="D91" s="13"/>
      <c r="E91" s="22" t="str">
        <f>IF($C$4="TBD","TBD",IF(E88=0,"TBD",ROUND($C$4*E89,0)))</f>
        <v>TBD</v>
      </c>
      <c r="F91" s="22" t="str">
        <f ca="1">IF($C$4="TBD","TBD",IF(F88=0,"TBD",ROUND($C$4*F89,0)))</f>
        <v>TBD</v>
      </c>
      <c r="G91" s="22" t="str">
        <f ca="1">IF($C$4="TBD","TBD",IF(G88=0,"TBD",ROUND($C$4*G89,0)))</f>
        <v>TBD</v>
      </c>
      <c r="H91" s="22" t="str">
        <f ca="1">IF($C$4="TBD","TBD",IF(H88=0,"TBD",ROUND($C$4*H89,0)))</f>
        <v>TBD</v>
      </c>
      <c r="I91" s="22" t="str">
        <f ca="1">IF($C$4="TBD","TBD",IF(I88=0,"TBD",ROUND($C$4*I89,0)))</f>
        <v>TBD</v>
      </c>
      <c r="J91" s="19">
        <f ca="1">SUM(E91:INDIRECT(ADDRESS(ROW(),COLUMN()-1)))</f>
        <v>0</v>
      </c>
    </row>
    <row r="92" spans="1:12" ht="4.5" customHeight="1" x14ac:dyDescent="0.25">
      <c r="A92" s="12"/>
      <c r="C92" s="13"/>
      <c r="D92" s="13"/>
      <c r="E92" s="5"/>
      <c r="F92" s="5"/>
      <c r="G92" s="5"/>
      <c r="H92" s="5"/>
      <c r="I92" s="5"/>
      <c r="J92" s="14"/>
    </row>
    <row r="93" spans="1:12" ht="13.8" thickBot="1" x14ac:dyDescent="0.3">
      <c r="A93" s="26" t="s">
        <v>64</v>
      </c>
      <c r="B93" s="60" t="s">
        <v>29</v>
      </c>
      <c r="C93" s="27"/>
      <c r="D93" s="27"/>
      <c r="E93" s="28" t="str">
        <f>IF($C$4="TBD","TBD",IF(E88=0,"TBD",E91+E88))</f>
        <v>TBD</v>
      </c>
      <c r="F93" s="28" t="str">
        <f ca="1">IF($C$4="TBD","TBD",IF(F88=0,"TBD",F91+F88))</f>
        <v>TBD</v>
      </c>
      <c r="G93" s="28" t="str">
        <f ca="1">IF($C$4="TBD","TBD",IF(G88=0,"TBD",G91+G88))</f>
        <v>TBD</v>
      </c>
      <c r="H93" s="28" t="str">
        <f ca="1">IF($C$4="TBD","TBD",IF(H88=0,"TBD",H91+H88))</f>
        <v>TBD</v>
      </c>
      <c r="I93" s="28" t="str">
        <f ca="1">IF($C$4="TBD","TBD",IF(I88=0,"TBD",I91+I88))</f>
        <v>TBD</v>
      </c>
      <c r="J93" s="29">
        <f ca="1">SUM(E93:INDIRECT(ADDRESS(ROW(),COLUMN()-1)))</f>
        <v>0</v>
      </c>
    </row>
    <row r="94" spans="1:12" ht="4.5" customHeight="1" thickBot="1" x14ac:dyDescent="0.3">
      <c r="A94"/>
      <c r="B94" s="18"/>
      <c r="C94"/>
      <c r="D94"/>
      <c r="E94"/>
      <c r="F94"/>
      <c r="G94"/>
      <c r="H94"/>
      <c r="I94"/>
      <c r="J94"/>
    </row>
    <row r="95" spans="1:12" ht="12.75" customHeight="1" x14ac:dyDescent="0.25">
      <c r="A95" s="113" t="s">
        <v>37</v>
      </c>
      <c r="B95" s="61" t="s">
        <v>30</v>
      </c>
      <c r="C95" s="62"/>
      <c r="D95" s="61"/>
      <c r="E95" s="37">
        <f>IF(E93="TBD",0,E91/E93)</f>
        <v>0</v>
      </c>
      <c r="F95" s="37">
        <f ca="1">IF(F93="TBD",0,F91/F93)</f>
        <v>0</v>
      </c>
      <c r="G95" s="37">
        <f ca="1">IF(G93="TBD",0,G91/G93)</f>
        <v>0</v>
      </c>
      <c r="H95" s="37">
        <f ca="1">IF(H93="TBD",0,H91/H93)</f>
        <v>0</v>
      </c>
      <c r="I95" s="37">
        <f ca="1">IF(I93="TBD",0,I91/I93)</f>
        <v>0</v>
      </c>
      <c r="J95" s="31">
        <f ca="1">IF(J93=0,0,J91/J93)</f>
        <v>0</v>
      </c>
    </row>
    <row r="96" spans="1:12" ht="13.8" thickBot="1" x14ac:dyDescent="0.3">
      <c r="A96" s="114"/>
      <c r="B96" s="63" t="s">
        <v>36</v>
      </c>
      <c r="C96" s="64"/>
      <c r="D96" s="63"/>
      <c r="E96" s="39">
        <f t="shared" ref="E96:J96" si="6">IF($C$4=$J$1,0,ROUND($J$1*(E88-E56-E61-E68-SUMIF($B$64:$B$84,$B$70,E64:E84)-E74),0)-E91)</f>
        <v>0</v>
      </c>
      <c r="F96" s="39">
        <f t="shared" si="6"/>
        <v>0</v>
      </c>
      <c r="G96" s="39">
        <f t="shared" si="6"/>
        <v>0</v>
      </c>
      <c r="H96" s="39">
        <f t="shared" si="6"/>
        <v>0</v>
      </c>
      <c r="I96" s="39">
        <f t="shared" si="6"/>
        <v>0</v>
      </c>
      <c r="J96" s="38">
        <f t="shared" si="6"/>
        <v>0</v>
      </c>
    </row>
    <row r="97" spans="6:9" x14ac:dyDescent="0.25">
      <c r="F97" s="33"/>
      <c r="G97" s="33"/>
      <c r="H97" s="33"/>
      <c r="I97" s="33"/>
    </row>
    <row r="98" spans="6:9" x14ac:dyDescent="0.25">
      <c r="F98" s="33"/>
      <c r="G98" s="33"/>
      <c r="H98" s="33"/>
      <c r="I98" s="33"/>
    </row>
    <row r="161" spans="18:18" x14ac:dyDescent="0.25">
      <c r="R161" s="111" t="str">
        <f>"GUIDANCE FOR ALL BUDGET TABS: "&amp;CHAR(10)&amp;"1) Fringe Benefits calculate automatically once salary is entered in a personnel line of the budget. "&amp;CHAR(10)&amp;"2) Cells with red font are excluded from the MTDC indirect cost base. "&amp;CHAR(10)&amp;"3) Text bubbles and comments are placed throughout the spreadsheet with helpful tips/instructions."</f>
        <v>GUIDANCE FOR ALL BUDGET TABS: 
1) Fringe Benefits calculate automatically once salary is entered in a personnel line of the budget. 
2) Cells with red font are excluded from the MTDC indirect cost base. 
3) Text bubbles and comments are placed throughout the spreadsheet with helpful tips/instructions.</v>
      </c>
    </row>
    <row r="162" spans="18:18" x14ac:dyDescent="0.25">
      <c r="R162" s="112"/>
    </row>
    <row r="163" spans="18:18" x14ac:dyDescent="0.25">
      <c r="R163" s="112"/>
    </row>
    <row r="164" spans="18:18" x14ac:dyDescent="0.25">
      <c r="R164" s="112"/>
    </row>
    <row r="165" spans="18:18" x14ac:dyDescent="0.25">
      <c r="R165" s="112"/>
    </row>
  </sheetData>
  <scenarios current="5" show="1" sqref="D54">
    <scenario name="On-camp instr" locked="1" count="2" user="Grants and Contracts" comment="Created by Grants and Contracts on 6/13/96_x000a_Modified by Grants and Contracts on 6/13/96">
      <inputCells r="J1" val="0.519" numFmtId="165"/>
      <inputCells r="J3" val="0.5" numFmtId="165"/>
    </scenario>
    <scenario name="On-camp res" locked="1" count="2" user="Grants and Contracts" comment="Created by Grants and Contracts on 6/13/96_x000a_Modified by Grants and Contracts on 6/13/96">
      <inputCells r="J1" val="0.555" numFmtId="165"/>
      <inputCells r="J3" val="0.345" numFmtId="165"/>
    </scenario>
    <scenario name="On-camp - other" locked="1" count="2" user="Grants and Contracts" comment="Created by Grants and Contracts on 6/13/96_x000a_Modified by Grants and Contracts on 6/13/96">
      <inputCells r="J1" val="0.237" numFmtId="165"/>
      <inputCells r="J3" val="0.513" numFmtId="165"/>
    </scenario>
    <scenario name="Off-camp instr" locked="1" count="2" user="Grants and Contracts" comment="Created by Grants and Contracts on 6/13/96">
      <inputCells r="J1" val="0.24" numFmtId="165"/>
      <inputCells r="J3" val="0.5" numFmtId="165"/>
    </scenario>
    <scenario name="Off-camp research" locked="1" count="2" user="Grants and Contracts" comment="Created by Grants and Contracts on 6/13/96">
      <inputCells r="J1" val="0.24" numFmtId="165"/>
      <inputCells r="J3" val="0.345" numFmtId="165"/>
    </scenario>
    <scenario name="Off-camp - other" locked="1" count="2" user="Grants and Contracts" comment="Created by Grants and Contracts on 6/13/96">
      <inputCells r="J1" val="0.187" numFmtId="165"/>
      <inputCells r="J3" val="0.513" numFmtId="165"/>
    </scenario>
  </scenarios>
  <mergeCells count="7">
    <mergeCell ref="R161:R165"/>
    <mergeCell ref="A95:A96"/>
    <mergeCell ref="C1:E1"/>
    <mergeCell ref="C2:E2"/>
    <mergeCell ref="C3:E3"/>
    <mergeCell ref="C4:E4"/>
    <mergeCell ref="A5:E10"/>
  </mergeCells>
  <dataValidations xWindow="331" yWindow="386" count="25">
    <dataValidation allowBlank="1" showInputMessage="1" showErrorMessage="1" promptTitle="2 CFR 200.413(c)" prompt="Additional justification is required." sqref="B43" xr:uid="{00000000-0002-0000-0100-000000000000}"/>
    <dataValidation type="list" allowBlank="1" showInputMessage="1" showErrorMessage="1" promptTitle="F&amp;A Cost Basis" prompt="Select the basis for the F&amp;A costs._x000a_- Full Negotiated Rate = MTDC_x000a_- Reduced Rate = TDC (including (0% or 10%)_x000a_- Non-Standard Costs Assessed F&amp;A Rate = Other" sqref="C3:E3" xr:uid="{00000000-0002-0000-0100-000001000000}">
      <formula1>$AC$4:$AC$6</formula1>
    </dataValidation>
    <dataValidation allowBlank="1" showInputMessage="1" showErrorMessage="1" promptTitle="Notes" prompt="Add notes as necessary." sqref="A5:E11" xr:uid="{00000000-0002-0000-0100-000002000000}"/>
    <dataValidation allowBlank="1" showInputMessage="1" showErrorMessage="1" promptTitle="Applied F&amp;A Rate" prompt="If appplicable, then override the Applicable F&amp;A Rate with the F&amp;A Rate to be applied to this project." sqref="C4:E4" xr:uid="{00000000-0002-0000-0100-000003000000}"/>
    <dataValidation allowBlank="1" showInputMessage="1" showErrorMessage="1" promptTitle="Note" prompt="MTDC or TDC will display based on the value selected in cell I3." sqref="B89" xr:uid="{00000000-0002-0000-0100-000004000000}"/>
    <dataValidation allowBlank="1" showInputMessage="1" showErrorMessage="1" promptTitle="Applicable F&amp;A Rate" prompt="This field will dislpayed after inputting Activity Type and Location" sqref="J1" xr:uid="{00000000-0002-0000-0100-000005000000}"/>
    <dataValidation type="list" allowBlank="1" showInputMessage="1" showErrorMessage="1" promptTitle="Project Location" prompt="Select the Project Location." sqref="C2:E2" xr:uid="{00000000-0002-0000-0100-000006000000}">
      <formula1>$Z$3:$AA$3</formula1>
    </dataValidation>
    <dataValidation type="list" allowBlank="1" showInputMessage="1" showErrorMessage="1" promptTitle="Project Activity Type" prompt="Select the Project Activity Type." sqref="C1:E1" xr:uid="{00000000-0002-0000-0100-000007000000}">
      <formula1>$Y$4:$Y$9</formula1>
    </dataValidation>
    <dataValidation allowBlank="1" showInputMessage="1" showErrorMessage="1" promptTitle="2 CFR 200.33" prompt="Tangible personal property having a useful life of more than one year and a per-unit acquisition cost which equals or exceeds $5,000." sqref="B56" xr:uid="{00000000-0002-0000-0100-000008000000}"/>
    <dataValidation allowBlank="1" showInputMessage="1" showErrorMessage="1" promptTitle="2 CFR 200.75" prompt="Stipends or subsistence allowances, travel allowances, and registration fees paid to or on behalf of participants or trainees (but not employees) in connection with conferences, or training projects." sqref="B61" xr:uid="{00000000-0002-0000-0100-000009000000}"/>
    <dataValidation allowBlank="1" showInputMessage="1" showErrorMessage="1" promptTitle="2 CFR 200.92" prompt="With MTDC basis, the first $25,000 of each subaward is assessed F&amp;A costs. " sqref="E71 E69" xr:uid="{00000000-0002-0000-0100-00000A000000}"/>
    <dataValidation allowBlank="1" showInputMessage="1" showErrorMessage="1" promptTitle="2 CFR 200.92" prompt="Subaward" sqref="B71 B69" xr:uid="{00000000-0002-0000-0100-00000B000000}"/>
    <dataValidation allowBlank="1" showInputMessage="1" showErrorMessage="1" promptTitle="OBFS 15" prompt="Travel Reimbursement and Per Diem: https://www.obfs.uillinois.edu/bfpp/section-15-travel/travel-reimbursement-and-per-diem" sqref="B58:B59" xr:uid="{00000000-0002-0000-0100-00000C000000}"/>
    <dataValidation allowBlank="1" showInputMessage="1" showErrorMessage="1" promptTitle="2 CFR 200.431" prompt="Compensation-fringe benefits" sqref="B53" xr:uid="{00000000-0002-0000-0100-00000D000000}"/>
    <dataValidation allowBlank="1" showInputMessage="1" showErrorMessage="1" promptTitle="Graduate College-Assistantships" prompt="https://grad.illinois.edu/assistantships" sqref="B35 B37" xr:uid="{00000000-0002-0000-0100-00000E000000}"/>
    <dataValidation allowBlank="1" showInputMessage="1" showErrorMessage="1" promptTitle="Service Activities" prompt="Description: https://www.obfs.uillinois.edu/government-costing/service-Activities/" sqref="B79" xr:uid="{00000000-0002-0000-0100-00000F000000}"/>
    <dataValidation allowBlank="1" showInputMessage="1" showErrorMessage="1" promptTitle="Internal Program Rate" prompt="May be deemed as prohibited voluntary cost share by NSF." sqref="B68" xr:uid="{7ADEC9C6-122B-4558-935B-A3CFA54C0BEA}"/>
    <dataValidation allowBlank="1" showInputMessage="1" showErrorMessage="1" promptTitle="2 CFR 200.459" prompt="Professional Service Costs" sqref="B66" xr:uid="{00000000-0002-0000-0100-000011000000}"/>
    <dataValidation allowBlank="1" showInputMessage="1" showErrorMessage="1" promptTitle="2 CFR 200.330(b)" prompt="Contractor (Vendor) Costs" sqref="B77" xr:uid="{00000000-0002-0000-0100-000012000000}"/>
    <dataValidation allowBlank="1" showInputMessage="1" showErrorMessage="1" promptTitle="2 CFR 200.414 and Appendix III" prompt="Indirect (F&amp;A) costs" sqref="B91" xr:uid="{00000000-0002-0000-0100-000013000000}"/>
    <dataValidation allowBlank="1" showInputMessage="1" showErrorMessage="1" promptTitle="2 CFR 200.430" prompt="Compensation-personal services" sqref="B13 B30" xr:uid="{00000000-0002-0000-0100-000014000000}"/>
    <dataValidation allowBlank="1" showInputMessage="1" showErrorMessage="1" promptTitle="2 CFR 200.461" prompt="Publication and printing costs" sqref="B65" xr:uid="{00000000-0002-0000-0100-000015000000}"/>
    <dataValidation allowBlank="1" showInputMessage="1" showErrorMessage="1" promptTitle="2 CFR 200.314" prompt="Supplies" sqref="B64" xr:uid="{00000000-0002-0000-0100-000016000000}"/>
    <dataValidation allowBlank="1" showInputMessage="1" showErrorMessage="1" promptTitle="2 CFR 200.330" prompt="Criteria for subrecipient versus contractor determination" sqref="B70 B72" xr:uid="{00000000-0002-0000-0100-000017000000}"/>
    <dataValidation allowBlank="1" showInputMessage="1" showErrorMessage="1" promptTitle="Minimum Salary" prompt="FY 2020 Campus Budget Guidelines: https://www.obfs.uillinois.edu/budgeting/urbana-champaign-campus/budget-guidelines/fy-2020" sqref="B31" xr:uid="{00000000-0002-0000-0100-000018000000}"/>
  </dataValidations>
  <hyperlinks>
    <hyperlink ref="B79" r:id="rId1" xr:uid="{00000000-0004-0000-0100-000007000000}"/>
  </hyperlinks>
  <printOptions horizontalCentered="1"/>
  <pageMargins left="0.25" right="0.25" top="0.75" bottom="0.75" header="0.3" footer="0.3"/>
  <pageSetup scale="90" fitToHeight="0" orientation="portrait" r:id="rId2"/>
  <headerFooter alignWithMargins="0">
    <oddHeader>&amp;L&amp;G&amp;C&amp;"Arial,Bold"&amp;12SPA Budget Template - FY27&amp;RPage &amp;P of &amp;N</oddHeader>
    <oddFooter>&amp;LSPA v.03042026&amp;RLast Updated: &amp;D</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9458" r:id="rId6" name="Check Box 2">
              <controlPr defaultSize="0" print="0" autoFill="0" autoLine="0" autoPict="0">
                <anchor moveWithCells="1">
                  <from>
                    <xdr:col>10</xdr:col>
                    <xdr:colOff>236220</xdr:colOff>
                    <xdr:row>9</xdr:row>
                    <xdr:rowOff>22860</xdr:rowOff>
                  </from>
                  <to>
                    <xdr:col>10</xdr:col>
                    <xdr:colOff>381000</xdr:colOff>
                    <xdr:row>9</xdr:row>
                    <xdr:rowOff>106680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olderDescription xmlns="fe9e71f5-68d9-46b7-9e17-8cf332af5b6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1CB4DA129797468EFB7B4E1CFB893B" ma:contentTypeVersion="12" ma:contentTypeDescription="Create a new document." ma:contentTypeScope="" ma:versionID="0d9ab3cfb7aace8da367289137d3d517">
  <xsd:schema xmlns:xsd="http://www.w3.org/2001/XMLSchema" xmlns:xs="http://www.w3.org/2001/XMLSchema" xmlns:p="http://schemas.microsoft.com/office/2006/metadata/properties" xmlns:ns2="fe9e71f5-68d9-46b7-9e17-8cf332af5b6c" xmlns:ns3="e3c5e62b-6644-408e-b5a3-82b9e6aca4c9" targetNamespace="http://schemas.microsoft.com/office/2006/metadata/properties" ma:root="true" ma:fieldsID="0f82973359a8b077e0db258f6bf92e23" ns2:_="" ns3:_="">
    <xsd:import namespace="fe9e71f5-68d9-46b7-9e17-8cf332af5b6c"/>
    <xsd:import namespace="e3c5e62b-6644-408e-b5a3-82b9e6aca4c9"/>
    <xsd:element name="properties">
      <xsd:complexType>
        <xsd:sequence>
          <xsd:element name="documentManagement">
            <xsd:complexType>
              <xsd:all>
                <xsd:element ref="ns2:MediaServiceMetadata" minOccurs="0"/>
                <xsd:element ref="ns2:MediaServiceFastMetadata" minOccurs="0"/>
                <xsd:element ref="ns2:FolderDescription"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9e71f5-68d9-46b7-9e17-8cf332af5b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FolderDescription" ma:index="10" nillable="true" ma:displayName="Description" ma:description="HR policies, Travel policies, etc" ma:format="Dropdown" ma:internalName="FolderDescription">
      <xsd:simpleType>
        <xsd:restriction base="dms:Text">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c5e62b-6644-408e-b5a3-82b9e6aca4c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491068-4A18-4770-8BDA-B9E6B7C65036}">
  <ds:schemaRefs>
    <ds:schemaRef ds:uri="http://schemas.microsoft.com/sharepoint/v3/contenttype/forms"/>
  </ds:schemaRefs>
</ds:datastoreItem>
</file>

<file path=customXml/itemProps2.xml><?xml version="1.0" encoding="utf-8"?>
<ds:datastoreItem xmlns:ds="http://schemas.openxmlformats.org/officeDocument/2006/customXml" ds:itemID="{0546F590-D1E1-4480-8BB6-CD62A282C781}">
  <ds:schemaRefs>
    <ds:schemaRef ds:uri="http://purl.org/dc/terms/"/>
    <ds:schemaRef ds:uri="http://schemas.microsoft.com/office/2006/documentManagement/types"/>
    <ds:schemaRef ds:uri="fe9e71f5-68d9-46b7-9e17-8cf332af5b6c"/>
    <ds:schemaRef ds:uri="http://purl.org/dc/elements/1.1/"/>
    <ds:schemaRef ds:uri="http://schemas.microsoft.com/office/infopath/2007/PartnerControls"/>
    <ds:schemaRef ds:uri="http://schemas.openxmlformats.org/package/2006/metadata/core-properties"/>
    <ds:schemaRef ds:uri="e3c5e62b-6644-408e-b5a3-82b9e6aca4c9"/>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20431D9C-4856-4CD2-82BD-DAA3775772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9e71f5-68d9-46b7-9e17-8cf332af5b6c"/>
    <ds:schemaRef ds:uri="e3c5e62b-6644-408e-b5a3-82b9e6aca4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Astronomy 2026-2027</vt:lpstr>
      <vt:lpstr>'Astronomy 2026-2027'!Print_Area</vt:lpstr>
      <vt:lpstr>'Astronomy 2026-2027'!Print_Titles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Rogers, Brian P</dc:creator>
  <cp:lastModifiedBy>Susan Zukosky</cp:lastModifiedBy>
  <cp:lastPrinted>2026-03-04T16:23:10Z</cp:lastPrinted>
  <dcterms:created xsi:type="dcterms:W3CDTF">1997-01-15T14:44:36Z</dcterms:created>
  <dcterms:modified xsi:type="dcterms:W3CDTF">2026-09-01T20:16:55Z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0x010100B71CB4DA129797468EFB7B4E1CFB893B</vt:lpwstr>
  </property>
</Properties>
</file>